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firstSheet="4" activeTab="12"/>
  </bookViews>
  <sheets>
    <sheet name="1999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Overview" sheetId="14" r:id="rId14"/>
  </sheets>
  <definedNames>
    <definedName name="_xlnm.Print_Titles" localSheetId="0">'1999'!$1:$2</definedName>
    <definedName name="_xlnm.Print_Titles" localSheetId="4">'2004'!$2:$3</definedName>
    <definedName name="_xlnm.Print_Titles" localSheetId="5">'2005'!$2:$3</definedName>
    <definedName name="_xlnm.Print_Titles" localSheetId="6">'2006'!$2:$3</definedName>
    <definedName name="_xlnm.Print_Titles" localSheetId="7">'2007'!$2:$3</definedName>
    <definedName name="_xlnm.Print_Titles" localSheetId="8">'2008'!$2:$3</definedName>
    <definedName name="_xlnm.Print_Titles" localSheetId="9">'2009'!$2:$3</definedName>
  </definedNames>
  <calcPr fullCalcOnLoad="1"/>
</workbook>
</file>

<file path=xl/sharedStrings.xml><?xml version="1.0" encoding="utf-8"?>
<sst xmlns="http://schemas.openxmlformats.org/spreadsheetml/2006/main" count="11640" uniqueCount="1641">
  <si>
    <t>Heuchera richardsonii grayana</t>
  </si>
  <si>
    <t>American Bellflower</t>
  </si>
  <si>
    <t>Aster oblingifolius</t>
  </si>
  <si>
    <t>Aromatic Aster</t>
  </si>
  <si>
    <t>Calico Aster</t>
  </si>
  <si>
    <t>Aster umbellatus</t>
  </si>
  <si>
    <t>Flat Top Aster</t>
  </si>
  <si>
    <t>Aster ericoides</t>
  </si>
  <si>
    <t>Heath Aster</t>
  </si>
  <si>
    <t>Aster nova-angliae</t>
  </si>
  <si>
    <t>New England Aster</t>
  </si>
  <si>
    <t>Shorts Aster</t>
  </si>
  <si>
    <t>Aster sericeus</t>
  </si>
  <si>
    <t>Silky Aster</t>
  </si>
  <si>
    <t>Aster azureus</t>
  </si>
  <si>
    <t>Sky Blue Aster</t>
  </si>
  <si>
    <t>Smooth Blue Aster</t>
  </si>
  <si>
    <t>Aster ptarmicoides</t>
  </si>
  <si>
    <t>Stiff Aster</t>
  </si>
  <si>
    <t>Aster praealtus</t>
  </si>
  <si>
    <t>Willow Aster</t>
  </si>
  <si>
    <t>Artemisia caudata</t>
  </si>
  <si>
    <t>Beach Wormwood</t>
  </si>
  <si>
    <t>Galium boreale</t>
  </si>
  <si>
    <t>Northern Bedstraw</t>
  </si>
  <si>
    <t>Monarda fistulosa</t>
  </si>
  <si>
    <t>Bee Balm - Wild Bergamot</t>
  </si>
  <si>
    <t>Bittersweet</t>
  </si>
  <si>
    <t>Rudbeckia hirta</t>
  </si>
  <si>
    <t>Blackeyed Susan</t>
  </si>
  <si>
    <t>Blue Cohosh</t>
  </si>
  <si>
    <t>Sisyrinchium albidum</t>
  </si>
  <si>
    <t>Blue Eyed Grass</t>
  </si>
  <si>
    <t>Iris virginica</t>
  </si>
  <si>
    <t>Blue Flag Iris</t>
  </si>
  <si>
    <t>Blue Lettuce</t>
  </si>
  <si>
    <t>Verbena hastata</t>
  </si>
  <si>
    <t>Blue Vervain</t>
  </si>
  <si>
    <t xml:space="preserve"> </t>
  </si>
  <si>
    <t>Hystrix patula</t>
  </si>
  <si>
    <t>Bottle Brush Grass</t>
  </si>
  <si>
    <t>Gentiana andrewsii</t>
  </si>
  <si>
    <t>Bottle Gentian</t>
  </si>
  <si>
    <t>Cacalia atriplicifolia</t>
  </si>
  <si>
    <t>Pale Indian Plaintain</t>
  </si>
  <si>
    <t>Cacalia (tuberosa) plantaginea</t>
  </si>
  <si>
    <t>Prairie Indian Plantain</t>
  </si>
  <si>
    <t>Sweet Indian Plantain</t>
  </si>
  <si>
    <t>Cactus</t>
  </si>
  <si>
    <t>Anemone canadensis</t>
  </si>
  <si>
    <t>Canada Anemone</t>
  </si>
  <si>
    <t>Astragalus canadensis</t>
  </si>
  <si>
    <t>Canada Milk Vetch</t>
  </si>
  <si>
    <t>Elymus canadensis</t>
  </si>
  <si>
    <t>Canada Rye</t>
  </si>
  <si>
    <t>Carrion Flower</t>
  </si>
  <si>
    <t>Aronia prunifolia</t>
  </si>
  <si>
    <t>Chokeberry</t>
  </si>
  <si>
    <t>Silphium lanciatum</t>
  </si>
  <si>
    <t>Compass Plant</t>
  </si>
  <si>
    <t>Coreopsis lanceolata</t>
  </si>
  <si>
    <t xml:space="preserve">Coreopsis Lance-leaved </t>
  </si>
  <si>
    <t>Coreopsis palmata</t>
  </si>
  <si>
    <t>Coreopsis prairie</t>
  </si>
  <si>
    <t>Coreopsis tripteris</t>
  </si>
  <si>
    <t>Tall Coreopsis</t>
  </si>
  <si>
    <t>Gentiana flavida</t>
  </si>
  <si>
    <t>Cream Gentian</t>
  </si>
  <si>
    <t>Baptisia leucophaea</t>
  </si>
  <si>
    <t>Cream Wild Indigo</t>
  </si>
  <si>
    <t>Veronicastrum virginicum</t>
  </si>
  <si>
    <t>Culvers Root</t>
  </si>
  <si>
    <t>Silphium perfoliatum</t>
  </si>
  <si>
    <t>Cup Plant</t>
  </si>
  <si>
    <t>Liatris cylindracea</t>
  </si>
  <si>
    <t>Cylindrical Blazing Star</t>
  </si>
  <si>
    <t>Castilleja sessiliflora</t>
  </si>
  <si>
    <t>Downey Painted Yellow Cup</t>
  </si>
  <si>
    <t>Sporobolis heterolepis</t>
  </si>
  <si>
    <t>Drop Seed</t>
  </si>
  <si>
    <t>Juncus dudleyi</t>
  </si>
  <si>
    <t>Dudley's Rush</t>
  </si>
  <si>
    <t>Dicentra cucullaria</t>
  </si>
  <si>
    <t>Dutchman's Britches</t>
  </si>
  <si>
    <t>Scrophularia lanceolata</t>
  </si>
  <si>
    <t>Early Figwort</t>
  </si>
  <si>
    <t>Solidago ulmifolia</t>
  </si>
  <si>
    <t>Elm Leaved Goldenrod</t>
  </si>
  <si>
    <t>Kuhnia eupatoriodes</t>
  </si>
  <si>
    <t>False Boneset</t>
  </si>
  <si>
    <t>Heliopsis helianthoides</t>
  </si>
  <si>
    <t>False Sunflower</t>
  </si>
  <si>
    <t>Talinum rugpospermum</t>
  </si>
  <si>
    <t>Fame Flower</t>
  </si>
  <si>
    <t>Euphorbia corollata</t>
  </si>
  <si>
    <t>Flowering Spurge</t>
  </si>
  <si>
    <t>Penstamen digitalis</t>
  </si>
  <si>
    <t>Foxglove Beard Tongue</t>
  </si>
  <si>
    <t>Aureolaria virginica</t>
  </si>
  <si>
    <t>Downy False Foxglove</t>
  </si>
  <si>
    <t>False Foxglove wet pink</t>
  </si>
  <si>
    <t>Gentiana crinita</t>
  </si>
  <si>
    <t>Fringed Gentian</t>
  </si>
  <si>
    <t>Lithospermum incisum</t>
  </si>
  <si>
    <t>Fringed Puccoon</t>
  </si>
  <si>
    <t>Helianthemum canadense</t>
  </si>
  <si>
    <t>Frost weed Common rockrose</t>
  </si>
  <si>
    <t>Gaura biennis</t>
  </si>
  <si>
    <t>Angelica atropurpurea</t>
  </si>
  <si>
    <t>Giant Angelica</t>
  </si>
  <si>
    <t>Napae malvaceae</t>
  </si>
  <si>
    <t>Glade Mallow</t>
  </si>
  <si>
    <t>Tephrosia virginiana</t>
  </si>
  <si>
    <t>Goats Rue</t>
  </si>
  <si>
    <t>Zizia aurea</t>
  </si>
  <si>
    <t>Golden Alexander</t>
  </si>
  <si>
    <t>Chrysopsis camporum</t>
  </si>
  <si>
    <t>Golden Aster</t>
  </si>
  <si>
    <t>Solidago graminifolia</t>
  </si>
  <si>
    <t>Solidago graminifolia nuttallii</t>
  </si>
  <si>
    <t>Grass Leaved Goldenrod</t>
  </si>
  <si>
    <t>Great Blue Lobelia</t>
  </si>
  <si>
    <t>Grooved Yellow Flax</t>
  </si>
  <si>
    <t>Hieracium gronovii</t>
  </si>
  <si>
    <t>Hairy Hawkweed</t>
  </si>
  <si>
    <t>Hairy Sunflower</t>
  </si>
  <si>
    <t>Zizia aptera</t>
  </si>
  <si>
    <t>Heart Leaved Alexander</t>
  </si>
  <si>
    <t>Cirsium hillii</t>
  </si>
  <si>
    <t>Hill's Thistle</t>
  </si>
  <si>
    <t>Lithospermum canescens</t>
  </si>
  <si>
    <t>Hoary Puccoon</t>
  </si>
  <si>
    <t xml:space="preserve">Hoary Vervain </t>
  </si>
  <si>
    <t>Agastache nepetoides</t>
  </si>
  <si>
    <t>Hyssop   Yellow Giant</t>
  </si>
  <si>
    <t>Agastache scrophulariaefolia</t>
  </si>
  <si>
    <t>Desmanthus illioensis</t>
  </si>
  <si>
    <t>Illinois Bundle Flower</t>
  </si>
  <si>
    <t>Desmodium illinoense</t>
  </si>
  <si>
    <t>Illinois Tick Trefoil</t>
  </si>
  <si>
    <t>Lobelia inflata</t>
  </si>
  <si>
    <t>Indian Tobacco</t>
  </si>
  <si>
    <t>Amorpha fruticosa</t>
  </si>
  <si>
    <t>Indigo Bush</t>
  </si>
  <si>
    <t>Vernonia fasciculata</t>
  </si>
  <si>
    <t>Ironweed</t>
  </si>
  <si>
    <t xml:space="preserve">Arisaema triphyllum </t>
  </si>
  <si>
    <t>Jack in the Pulpit</t>
  </si>
  <si>
    <t>Koeleria cristata</t>
  </si>
  <si>
    <t>June Grass</t>
  </si>
  <si>
    <t>Wulfenia bullii</t>
  </si>
  <si>
    <t>Kitten Tails</t>
  </si>
  <si>
    <t>Scrophularia marilandica</t>
  </si>
  <si>
    <t>Late Figwort</t>
  </si>
  <si>
    <t>Amorpha canescens</t>
  </si>
  <si>
    <t>Lead Plant</t>
  </si>
  <si>
    <t>Lysimachia quadriflora</t>
  </si>
  <si>
    <t>Loose Strife Narrow Leaved</t>
  </si>
  <si>
    <t>Lysimachia quadrifolia</t>
  </si>
  <si>
    <t>Loose Strife Whorled</t>
  </si>
  <si>
    <t>Lupinus perennis</t>
  </si>
  <si>
    <t>Lupine</t>
  </si>
  <si>
    <t>Onosmodium hispidissimum</t>
  </si>
  <si>
    <t>Marble Seed</t>
  </si>
  <si>
    <t>Caltha palustris</t>
  </si>
  <si>
    <t>Marsh Marigold</t>
  </si>
  <si>
    <t>Thaspium trifoliatum</t>
  </si>
  <si>
    <t>Meadow Parsnip</t>
  </si>
  <si>
    <t>Monarda punctata</t>
  </si>
  <si>
    <t>Mint  Horse</t>
  </si>
  <si>
    <t>Pycnanthemum tenuifolium</t>
  </si>
  <si>
    <t>Slender Mountain Mint</t>
  </si>
  <si>
    <t>Pycnanthemum virginianum</t>
  </si>
  <si>
    <t>Solidago missouriensis</t>
  </si>
  <si>
    <t>Missouri Goldenrod</t>
  </si>
  <si>
    <t>Muhlenbergia</t>
  </si>
  <si>
    <t>Bouteloua hirsuta</t>
  </si>
  <si>
    <t>Mustache Grass</t>
  </si>
  <si>
    <t>Ceanothus americanus</t>
  </si>
  <si>
    <t>New Jersey Tea</t>
  </si>
  <si>
    <t>Physocarpus opulifolius</t>
  </si>
  <si>
    <t>Ninebark</t>
  </si>
  <si>
    <t>Festuca obtusa</t>
  </si>
  <si>
    <t>Nodding Fescue</t>
  </si>
  <si>
    <t>Solidago nemoralis</t>
  </si>
  <si>
    <t>Oldfield Goldenrod</t>
  </si>
  <si>
    <t>Allium cernuum</t>
  </si>
  <si>
    <t>Allium canadense</t>
  </si>
  <si>
    <t>Onion, wild</t>
  </si>
  <si>
    <t>Echinacea pallida</t>
  </si>
  <si>
    <t>Pale Purple Coneflower</t>
  </si>
  <si>
    <t>Cassia fasciculata</t>
  </si>
  <si>
    <t>Anemone patens</t>
  </si>
  <si>
    <t>Pasque Flower</t>
  </si>
  <si>
    <t>Juncus tenuis</t>
  </si>
  <si>
    <t>Path Rush</t>
  </si>
  <si>
    <t>Carex pennsylvanica</t>
  </si>
  <si>
    <t>Pennsylvania Sedge</t>
  </si>
  <si>
    <t>Pink Milkwort</t>
  </si>
  <si>
    <t>Bushy Pinweed</t>
  </si>
  <si>
    <t>Lechea villosa</t>
  </si>
  <si>
    <t>Hairy Pinweed</t>
  </si>
  <si>
    <t>Slender Pinweed</t>
  </si>
  <si>
    <t>Stipa spartea</t>
  </si>
  <si>
    <t>Porcupine Grass</t>
  </si>
  <si>
    <t>Liatris pycnostachya</t>
  </si>
  <si>
    <t>Prairie Blazing star</t>
  </si>
  <si>
    <t>Potentilla arguta</t>
  </si>
  <si>
    <t>Prairie Cinquefoil</t>
  </si>
  <si>
    <t>Silphium terebinthinaceum</t>
  </si>
  <si>
    <t>Prairie Dock</t>
  </si>
  <si>
    <t>Gentiana puberulenta</t>
  </si>
  <si>
    <t>Prairie Gentian</t>
  </si>
  <si>
    <t>Geum triflorum</t>
  </si>
  <si>
    <t>Prairie Smoke</t>
  </si>
  <si>
    <t>Eupatorium purpureum</t>
  </si>
  <si>
    <t>Purple Joe Pye Weed</t>
  </si>
  <si>
    <t>Petalostemum purpureum</t>
  </si>
  <si>
    <t>Purple Prairie Clover</t>
  </si>
  <si>
    <t>Pussy Toes</t>
  </si>
  <si>
    <t>Parthenium integrifolium</t>
  </si>
  <si>
    <t>Quinine</t>
  </si>
  <si>
    <t>Ragwort</t>
  </si>
  <si>
    <t>Eryngium yuccifolium</t>
  </si>
  <si>
    <t>Rattlesnake Master</t>
  </si>
  <si>
    <t>Solidago riddellii</t>
  </si>
  <si>
    <t>Riddell's Goldenrod</t>
  </si>
  <si>
    <t>Rosa carolina</t>
  </si>
  <si>
    <t xml:space="preserve">Rose </t>
  </si>
  <si>
    <t>Silphium integrifolium</t>
  </si>
  <si>
    <t>Rosin weed</t>
  </si>
  <si>
    <t>Liatris aspera</t>
  </si>
  <si>
    <t>Rough Blazing Star</t>
  </si>
  <si>
    <t>Lespedeza capitata</t>
  </si>
  <si>
    <t>Round Headed Bush Clover</t>
  </si>
  <si>
    <t>Carex mulenbergia</t>
  </si>
  <si>
    <t>Sand Bracted Sedge</t>
  </si>
  <si>
    <t>Sand Evening Primrose</t>
  </si>
  <si>
    <t>Asclepias amplexicaulis</t>
  </si>
  <si>
    <t>Sand Milkweed</t>
  </si>
  <si>
    <t>Panicum oligosanthes</t>
  </si>
  <si>
    <t>Scribner's Panic Grass</t>
  </si>
  <si>
    <t>Sedge wet</t>
  </si>
  <si>
    <t>Dodecatheon meadia</t>
  </si>
  <si>
    <t>Shooting star</t>
  </si>
  <si>
    <t>Short Green Milkweed</t>
  </si>
  <si>
    <t>Solidago speciosa</t>
  </si>
  <si>
    <t>Showey Goldenrod</t>
  </si>
  <si>
    <t>Bouteloua curtipendula</t>
  </si>
  <si>
    <t>Side Oats</t>
  </si>
  <si>
    <t>Elymus villosus</t>
  </si>
  <si>
    <t>Silky Rye</t>
  </si>
  <si>
    <t>Skullcap - Heart Leaved</t>
  </si>
  <si>
    <t>Helenium autumnale</t>
  </si>
  <si>
    <t>Sneezeweed</t>
  </si>
  <si>
    <t>Polygonatum canaliculatum</t>
  </si>
  <si>
    <t>Solomon Seal</t>
  </si>
  <si>
    <t>Smilacina racemosa</t>
  </si>
  <si>
    <t>Smilacina stellata</t>
  </si>
  <si>
    <t xml:space="preserve">Starry False Solomon Seal     </t>
  </si>
  <si>
    <t>Tradescantia oihiensus</t>
  </si>
  <si>
    <t>Spiderwort</t>
  </si>
  <si>
    <t>Eupatorium maculatum</t>
  </si>
  <si>
    <t>Spotted Joe Pye Weed</t>
  </si>
  <si>
    <t>Silene Cristata</t>
  </si>
  <si>
    <t>Starry Campion</t>
  </si>
  <si>
    <t>Hypericum pyramidatum</t>
  </si>
  <si>
    <t xml:space="preserve">St. John's wort  Great </t>
  </si>
  <si>
    <t>Hypericum sphaerocarpum</t>
  </si>
  <si>
    <t>St John round</t>
  </si>
  <si>
    <t>Hypericum punctatum</t>
  </si>
  <si>
    <t>St John spotted</t>
  </si>
  <si>
    <t>Solidago patula</t>
  </si>
  <si>
    <t>Swamp Goldenrod</t>
  </si>
  <si>
    <t>Asclepias incarnata</t>
  </si>
  <si>
    <t>Swamp Milkweed</t>
  </si>
  <si>
    <t>Swamp Thistle</t>
  </si>
  <si>
    <t>Rudbeckia subtomentosa</t>
  </si>
  <si>
    <t>Sweet Blackeyed Susan</t>
  </si>
  <si>
    <t>Gnaphalium obtusifolium</t>
  </si>
  <si>
    <t>Panicum virgatum</t>
  </si>
  <si>
    <t>Switch Grass</t>
  </si>
  <si>
    <t>Anemone virginiana</t>
  </si>
  <si>
    <t>Tall Thimbleweed - Virginia</t>
  </si>
  <si>
    <t>Anemone cylindrica</t>
  </si>
  <si>
    <t>Thimbleweed</t>
  </si>
  <si>
    <t>Chelone glabra</t>
  </si>
  <si>
    <t>Turtlehead</t>
  </si>
  <si>
    <t>Eupatorium sessilifolium</t>
  </si>
  <si>
    <t>Upland Boneset</t>
  </si>
  <si>
    <t>Upland Rush</t>
  </si>
  <si>
    <t>Viola pedata</t>
  </si>
  <si>
    <t>Mertensia virginica</t>
  </si>
  <si>
    <t>Virginia Bluebells</t>
  </si>
  <si>
    <t>Elymus virginicus</t>
  </si>
  <si>
    <t>Virginia Wild Rye</t>
  </si>
  <si>
    <t>Clematis virginiana</t>
  </si>
  <si>
    <t>Virgins Bower</t>
  </si>
  <si>
    <t>Helianthus occidentalis</t>
  </si>
  <si>
    <t>Western &amp; Naked Sunflower</t>
  </si>
  <si>
    <t>Panicum villosissimum</t>
  </si>
  <si>
    <t>White Haired Panic Grass</t>
  </si>
  <si>
    <t>Petalostemum foliosum</t>
  </si>
  <si>
    <t>White Prairie Clover</t>
  </si>
  <si>
    <t>White Vervain</t>
  </si>
  <si>
    <t>Baptisia leucantha</t>
  </si>
  <si>
    <t>White Wild indigo</t>
  </si>
  <si>
    <t>Asclepias verticillata</t>
  </si>
  <si>
    <t>Whorled Milkweed</t>
  </si>
  <si>
    <t>Wild Coffee</t>
  </si>
  <si>
    <t>Ruellia humilis</t>
  </si>
  <si>
    <t>Wild Petunia</t>
  </si>
  <si>
    <t>Cassia hebecarpa</t>
  </si>
  <si>
    <t>Wild Senna</t>
  </si>
  <si>
    <t>Wild Yam</t>
  </si>
  <si>
    <t>Actinomeris alternifolia</t>
  </si>
  <si>
    <t>Wingstem</t>
  </si>
  <si>
    <t>Pedicularis canadensis</t>
  </si>
  <si>
    <t>Wood Betony</t>
  </si>
  <si>
    <t>Teucrium canadense</t>
  </si>
  <si>
    <t>Wood Sage Germander</t>
  </si>
  <si>
    <t>Woodland Brome</t>
  </si>
  <si>
    <t>Helianthus divaricatus</t>
  </si>
  <si>
    <t>Woodland Sunflower</t>
  </si>
  <si>
    <t>Stachys palustris</t>
  </si>
  <si>
    <t>Ratibida pinnata</t>
  </si>
  <si>
    <t>Yellow Coneflower</t>
  </si>
  <si>
    <t>Dry mix</t>
  </si>
  <si>
    <t>Species Picked</t>
  </si>
  <si>
    <t>Total weight</t>
  </si>
  <si>
    <t>lbs</t>
  </si>
  <si>
    <t>oz</t>
  </si>
  <si>
    <t>Mixture</t>
  </si>
  <si>
    <t>Savanna Dry</t>
  </si>
  <si>
    <t>Prairie Dry</t>
  </si>
  <si>
    <t>Savanna Wet</t>
  </si>
  <si>
    <t>Prairie Wet</t>
  </si>
  <si>
    <t>Alumroot  Prairie</t>
  </si>
  <si>
    <t>No</t>
  </si>
  <si>
    <t>American Milkvetch</t>
  </si>
  <si>
    <t>x</t>
  </si>
  <si>
    <t>Whichway, Hitchcock, Norris</t>
  </si>
  <si>
    <t>All</t>
  </si>
  <si>
    <t>west of SedgeMeadow, below Triangle</t>
  </si>
  <si>
    <t>Common Ironweed</t>
  </si>
  <si>
    <t xml:space="preserve">  </t>
  </si>
  <si>
    <t>west of SedgeMeadow, with triosteum</t>
  </si>
  <si>
    <t>south side of SouthKnob</t>
  </si>
  <si>
    <t>Triangle, west of SedgeMeadow</t>
  </si>
  <si>
    <t>Triangle</t>
  </si>
  <si>
    <t>SouthKnob, rocks south of NorthKnob</t>
  </si>
  <si>
    <t>Great St. John's wort</t>
  </si>
  <si>
    <t>Triangle, Ditch, west of SedgeMeadow</t>
  </si>
  <si>
    <t>east &amp; west of NorthKnob, SouthKnob</t>
  </si>
  <si>
    <t>Lance-leaved Coreopsis</t>
  </si>
  <si>
    <t xml:space="preserve">No </t>
  </si>
  <si>
    <t>Ditch</t>
  </si>
  <si>
    <t>Mountain Mint</t>
  </si>
  <si>
    <t>west of SedgeMeadow, triosteum, south?</t>
  </si>
  <si>
    <t>SouthKnob, NorthKnob</t>
  </si>
  <si>
    <t>west of SedgeMeadow</t>
  </si>
  <si>
    <t>Purple Prairie Coneflower</t>
  </si>
  <si>
    <t>Rosa Blanda</t>
  </si>
  <si>
    <t>Rosa Carolina</t>
  </si>
  <si>
    <t>Top</t>
  </si>
  <si>
    <t>north of NorthKnob and SouthKnob</t>
  </si>
  <si>
    <t>Bouteloua curtipentula</t>
  </si>
  <si>
    <t>Whichway, Hitchcock, Norris, Valkyries</t>
  </si>
  <si>
    <t>below Triangle</t>
  </si>
  <si>
    <t>Aristida oligantha</t>
  </si>
  <si>
    <t>Three Awn Grass</t>
  </si>
  <si>
    <t>Hauser</t>
  </si>
  <si>
    <t>Woodland Grass</t>
  </si>
  <si>
    <t>Savanna Dry #1</t>
  </si>
  <si>
    <t>Savanna Dry #2</t>
  </si>
  <si>
    <t>Savanna Dry #3</t>
  </si>
  <si>
    <t>Savanna Dry #4</t>
  </si>
  <si>
    <t>Savanna Dry #5</t>
  </si>
  <si>
    <t>Savanna Dry #6</t>
  </si>
  <si>
    <t>Prairie Dry #1</t>
  </si>
  <si>
    <t>Prairie Dry #2</t>
  </si>
  <si>
    <t>Prairie Dry #3</t>
  </si>
  <si>
    <t>Prairie Dry #4</t>
  </si>
  <si>
    <t>Savanna Wet #1</t>
  </si>
  <si>
    <t>Savanna Wet #2</t>
  </si>
  <si>
    <t>Prairie Wet Triangle</t>
  </si>
  <si>
    <t>Prairie Wet North Ditch</t>
  </si>
  <si>
    <t>Prairie Wet South Ditch</t>
  </si>
  <si>
    <t>Prairie Wet Field Wet Spot</t>
  </si>
  <si>
    <t>Mixture Total</t>
  </si>
  <si>
    <t>Non Mixture total</t>
  </si>
  <si>
    <t>Alumroot prairie</t>
  </si>
  <si>
    <t>Hickory Hollow rocks</t>
  </si>
  <si>
    <t>Aster mix</t>
  </si>
  <si>
    <t>oaks</t>
  </si>
  <si>
    <t>Opuntia humifusa</t>
  </si>
  <si>
    <t>e Nknob low, s triangle, bluebells,e 2track</t>
  </si>
  <si>
    <t>scratch in Whichway, Hitchcock</t>
  </si>
  <si>
    <t>top of SouthKnob</t>
  </si>
  <si>
    <t>Planted spring</t>
  </si>
  <si>
    <t>Elm leaved Goldenrod</t>
  </si>
  <si>
    <t>SouthKnob</t>
  </si>
  <si>
    <t>Penstemon digitalis</t>
  </si>
  <si>
    <t>prairie east of south knob</t>
  </si>
  <si>
    <t>west end SouthKnob</t>
  </si>
  <si>
    <t>Gaura, common</t>
  </si>
  <si>
    <t>Grass Leaved Goldenrod Common</t>
  </si>
  <si>
    <t>Penstamen hirsutis</t>
  </si>
  <si>
    <t>Hairy  Beard Tongue</t>
  </si>
  <si>
    <t>west &amp; south of South Knob</t>
  </si>
  <si>
    <t>flanks of EastKnob</t>
  </si>
  <si>
    <t>west end SouthKnob, NorthKnob, saddle, Hitchcock</t>
  </si>
  <si>
    <t>Hedge Nettle</t>
  </si>
  <si>
    <t>top SouthKnob</t>
  </si>
  <si>
    <t xml:space="preserve">Verbena stricta </t>
  </si>
  <si>
    <t>flank of EastKnob</t>
  </si>
  <si>
    <t>planted October</t>
  </si>
  <si>
    <t>Virginia Mountain Mint wet</t>
  </si>
  <si>
    <t>ditch</t>
  </si>
  <si>
    <t>top SouthKnob. Hickory Hollow rocks</t>
  </si>
  <si>
    <t>oxalis NorthKnob</t>
  </si>
  <si>
    <t>SW of NorthKnob, SW of SouthKnob</t>
  </si>
  <si>
    <t>south side SouthKnob</t>
  </si>
  <si>
    <t xml:space="preserve">Onion  Nodding </t>
  </si>
  <si>
    <t>W end &amp; S side SouthKnob, bromemix</t>
  </si>
  <si>
    <t>Polygala incarnata</t>
  </si>
  <si>
    <t>scratch in south ditch</t>
  </si>
  <si>
    <t>east of EastKnob</t>
  </si>
  <si>
    <t>west of SedgeMeadow, SedgeMeadow</t>
  </si>
  <si>
    <t>E NorthKnob low</t>
  </si>
  <si>
    <t>Oenothera clelandii (rhombipetala)</t>
  </si>
  <si>
    <t>Showy Goldenrod</t>
  </si>
  <si>
    <t>Planted October</t>
  </si>
  <si>
    <t>no</t>
  </si>
  <si>
    <t>Cacalia suavolens</t>
  </si>
  <si>
    <t>Ditch, low east NorthKnob</t>
  </si>
  <si>
    <t>west of north ditch</t>
  </si>
  <si>
    <t>Petalostemum candidum</t>
  </si>
  <si>
    <t>Dioscorea villosus</t>
  </si>
  <si>
    <t>ditch, triangle</t>
  </si>
  <si>
    <t>EastKnob</t>
  </si>
  <si>
    <t>Goldenrod mix (stripper)</t>
  </si>
  <si>
    <t xml:space="preserve">Prairie Dry #1 </t>
  </si>
  <si>
    <t>Prairie Dry #2 - Brome</t>
  </si>
  <si>
    <t>Prairie Dry #3 - Brome</t>
  </si>
  <si>
    <t>Prairie Wet Ditch</t>
  </si>
  <si>
    <t>Non Mixture Total</t>
  </si>
  <si>
    <t>Total</t>
  </si>
  <si>
    <t>Prairie Brome</t>
  </si>
  <si>
    <t>Aster Mix</t>
  </si>
  <si>
    <t>Aster Carpenter</t>
  </si>
  <si>
    <t>w top s knob &amp; hickory hollow rocks  MARK</t>
  </si>
  <si>
    <t>se corner bigwoods on creek</t>
  </si>
  <si>
    <t>s knob  sun</t>
  </si>
  <si>
    <t>hickory hollow rocks</t>
  </si>
  <si>
    <t>sides n &amp; s knob     all of saddle</t>
  </si>
  <si>
    <t>s side s knob</t>
  </si>
  <si>
    <t>s side s knob     e side n knob</t>
  </si>
  <si>
    <t>2 pods - planted May 20</t>
  </si>
  <si>
    <t>e n ditch    sedge meadow</t>
  </si>
  <si>
    <t>Flax Leaved Aster</t>
  </si>
  <si>
    <t>sedge meadow</t>
  </si>
  <si>
    <t>e face n knob s face s knob</t>
  </si>
  <si>
    <t>No 11/18</t>
  </si>
  <si>
    <t>11/18</t>
  </si>
  <si>
    <t>E edge E &amp; S Knob</t>
  </si>
  <si>
    <t>w face saddle clear</t>
  </si>
  <si>
    <t xml:space="preserve">entire w ditch    </t>
  </si>
  <si>
    <t>Little Blue Stem</t>
  </si>
  <si>
    <t>w sedge meadow</t>
  </si>
  <si>
    <t>planted top knobs June</t>
  </si>
  <si>
    <t>E &amp; Top - WhichWay in Prairie</t>
  </si>
  <si>
    <t xml:space="preserve">Mint, Slender Mountain </t>
  </si>
  <si>
    <t>Mint, Virginia Mountain</t>
  </si>
  <si>
    <t>hickory hollow rocks    n knob rocks</t>
  </si>
  <si>
    <t>w of sedge meadow</t>
  </si>
  <si>
    <t xml:space="preserve">Onion, Nodding </t>
  </si>
  <si>
    <t>blue bells</t>
  </si>
  <si>
    <t>Pale Sunflower</t>
  </si>
  <si>
    <t>E Knob - Mark Where</t>
  </si>
  <si>
    <t>Hitchcock Oscar Swenson Sekiguchi</t>
  </si>
  <si>
    <t xml:space="preserve">s face s knob   e face n knob   </t>
  </si>
  <si>
    <t>Antennaria neglecta</t>
  </si>
  <si>
    <t>clear creek</t>
  </si>
  <si>
    <t>w s knob top cleared   MARK WHERE</t>
  </si>
  <si>
    <t>e whichway</t>
  </si>
  <si>
    <t>e knob  MARK WHERE</t>
  </si>
  <si>
    <t xml:space="preserve">n face s knob   n face n knob   </t>
  </si>
  <si>
    <t>s Barrel</t>
  </si>
  <si>
    <t>n face s knob   n knob   s top n knob</t>
  </si>
  <si>
    <t xml:space="preserve">Solomon Seal, Feathery False </t>
  </si>
  <si>
    <t>Silene stellata</t>
  </si>
  <si>
    <t>e face n knob   s face s knob</t>
  </si>
  <si>
    <t xml:space="preserve">St. John's wort Great </t>
  </si>
  <si>
    <t>ditch MARK WHERE</t>
  </si>
  <si>
    <t>w face n knob      s saddle</t>
  </si>
  <si>
    <t>point 20 north to point 19</t>
  </si>
  <si>
    <t>1/4 doug</t>
  </si>
  <si>
    <t>1/4 Doug</t>
  </si>
  <si>
    <t>e whichway   s face s knob</t>
  </si>
  <si>
    <t>w hawthorne    hazelnuts e knob</t>
  </si>
  <si>
    <t>South</t>
  </si>
  <si>
    <t>Savanna Dry #4   South</t>
  </si>
  <si>
    <t>Savanna Dry #5   South</t>
  </si>
  <si>
    <t xml:space="preserve">Prairie Dry #2 </t>
  </si>
  <si>
    <t>Prairie Dry #4 - Brome</t>
  </si>
  <si>
    <t>Prairie Dry #5 - Brome Doug</t>
  </si>
  <si>
    <t>Prairie Dry #6  triangle</t>
  </si>
  <si>
    <t>20 + 5 prairie wet</t>
  </si>
  <si>
    <t>Savanna Dry Short</t>
  </si>
  <si>
    <t>Wade Bottoms</t>
  </si>
  <si>
    <t>Alum Mix</t>
  </si>
  <si>
    <t>Aristida purpurescens</t>
  </si>
  <si>
    <t>Arrow Feather</t>
  </si>
  <si>
    <t>Aster linarifolius</t>
  </si>
  <si>
    <t>NO</t>
  </si>
  <si>
    <t>planted 10/13     by North Knob</t>
  </si>
  <si>
    <t>planted 10/13    by North Knob</t>
  </si>
  <si>
    <t>Asclepias tuberosa</t>
  </si>
  <si>
    <t>Butterfly milkweed</t>
  </si>
  <si>
    <t>NO east rocks NorthKnob</t>
  </si>
  <si>
    <t>Alum mix .5</t>
  </si>
  <si>
    <t>South side SouthKnob .5</t>
  </si>
  <si>
    <t>planted May 2007    west side Saddle</t>
  </si>
  <si>
    <t>East Knob</t>
  </si>
  <si>
    <t>Top NorthKnob</t>
  </si>
  <si>
    <t>Honeysuckle</t>
  </si>
  <si>
    <t>Scutellaria ovata versicolor</t>
  </si>
  <si>
    <t>Planted 10/9</t>
  </si>
  <si>
    <t>Asclepias hirtella</t>
  </si>
  <si>
    <t>Tall Green Milkweed</t>
  </si>
  <si>
    <t>3 oz SB</t>
  </si>
  <si>
    <t>Birds Foot Violet</t>
  </si>
  <si>
    <t>Wound wort</t>
  </si>
  <si>
    <t>West side of knobs =point 19-20 = BluebellValley</t>
  </si>
  <si>
    <t>Mid SouthWoods strip west to boundary</t>
  </si>
  <si>
    <t>Savanna Dry Short  #3</t>
  </si>
  <si>
    <t>EastKnob, SouthWoods</t>
  </si>
  <si>
    <t>Area around rocks south end of NorthKnob, southeast flank of SouthKnob</t>
  </si>
  <si>
    <t>Prairie Dry #1  Bottoms</t>
  </si>
  <si>
    <t>+5 Prairie Dry Brome + Beech Wormwood</t>
  </si>
  <si>
    <t>Prairie Dry #2 - Bottoms</t>
  </si>
  <si>
    <t>+5 Prairie Dry Brome+ Beech Wormwood</t>
  </si>
  <si>
    <t>Prairie Dry #3 - Bottoms</t>
  </si>
  <si>
    <t>Prairie Dry #4 - Bottoms</t>
  </si>
  <si>
    <t>Prairie Dry #5 - Bottoms</t>
  </si>
  <si>
    <t>zero left here</t>
  </si>
  <si>
    <t>this was the quality brome mix</t>
  </si>
  <si>
    <t>+21 PD2 +35 Prairie Dry Brome</t>
  </si>
  <si>
    <t>Triangle, Ditch scrape, Area between 2-track &amp; ditch</t>
  </si>
  <si>
    <t>SouthWoods around SedgeMeadow, east end of SouthWoods, west end of SedgeMeadow</t>
  </si>
  <si>
    <t>Prairie Wet BottomsCreek</t>
  </si>
  <si>
    <t>+10 prairie wet ditch</t>
  </si>
  <si>
    <t>Lake Aldo, Wade Creek Bank, east of SouthWoods</t>
  </si>
  <si>
    <t>10 left</t>
  </si>
  <si>
    <t>5 ditch north of crossing, 5 ditch south of crossing</t>
  </si>
  <si>
    <t>Planting Plans - Overview</t>
  </si>
  <si>
    <t>pounds</t>
  </si>
  <si>
    <t>Mixes     2004</t>
  </si>
  <si>
    <t>Mixes     2005</t>
  </si>
  <si>
    <t>Mixes     2006</t>
  </si>
  <si>
    <t>Mixes     2007</t>
  </si>
  <si>
    <t>Mixes     2008</t>
  </si>
  <si>
    <t>#1</t>
  </si>
  <si>
    <t>#2</t>
  </si>
  <si>
    <t>#3</t>
  </si>
  <si>
    <t>#3  Short</t>
  </si>
  <si>
    <t>#4</t>
  </si>
  <si>
    <t>#4  South</t>
  </si>
  <si>
    <t>#5</t>
  </si>
  <si>
    <t>#5  South</t>
  </si>
  <si>
    <t>Savanna Dry Total</t>
  </si>
  <si>
    <t>#6</t>
  </si>
  <si>
    <t xml:space="preserve"> #1</t>
  </si>
  <si>
    <t>#2  Brome</t>
  </si>
  <si>
    <t>#2  Bottoms</t>
  </si>
  <si>
    <t>#3  Brome</t>
  </si>
  <si>
    <t>#3  Bottoms</t>
  </si>
  <si>
    <t>#3 Wade Bottoms</t>
  </si>
  <si>
    <t>#4  Brome</t>
  </si>
  <si>
    <t>#4  Bottoms</t>
  </si>
  <si>
    <t>#4 Brome Hold</t>
  </si>
  <si>
    <t>Prairie Dry Total</t>
  </si>
  <si>
    <t>#5  Brome Doug</t>
  </si>
  <si>
    <t>#5  Bottoms</t>
  </si>
  <si>
    <t>#5 Brome Hold</t>
  </si>
  <si>
    <t>#6  Bottoms</t>
  </si>
  <si>
    <t xml:space="preserve">Savanna Wet </t>
  </si>
  <si>
    <t>Savanna Wet Total</t>
  </si>
  <si>
    <t xml:space="preserve">Prairie Wet </t>
  </si>
  <si>
    <t xml:space="preserve">Triangle Area </t>
  </si>
  <si>
    <t>North Ditch</t>
  </si>
  <si>
    <t>South Ditch</t>
  </si>
  <si>
    <t>Prairie Wet Total</t>
  </si>
  <si>
    <t>Lake Aldo</t>
  </si>
  <si>
    <t>Non Mixture</t>
  </si>
  <si>
    <t>Overall Total Seed</t>
  </si>
  <si>
    <t>Total Weight</t>
  </si>
  <si>
    <t>#5 Short</t>
  </si>
  <si>
    <t>#1 NorthField</t>
  </si>
  <si>
    <t xml:space="preserve">#2 </t>
  </si>
  <si>
    <t>Wade Creek</t>
  </si>
  <si>
    <t>Other</t>
  </si>
  <si>
    <t>Campanula americana</t>
  </si>
  <si>
    <t>Aristida purpurascens</t>
  </si>
  <si>
    <t>Arrow feather</t>
  </si>
  <si>
    <t>Aster Aromatic</t>
  </si>
  <si>
    <t>Aster lateriflorus</t>
  </si>
  <si>
    <t>Aster Calico</t>
  </si>
  <si>
    <t>Aster prenanthoides</t>
  </si>
  <si>
    <t>Aster Crooked Stem</t>
  </si>
  <si>
    <t xml:space="preserve">Aster Flat Top </t>
  </si>
  <si>
    <t>.33 Lake Aldo    .33   east flood plain   .34 bottoms creek</t>
  </si>
  <si>
    <t>Aster Flax Leaved</t>
  </si>
  <si>
    <t xml:space="preserve">Aster Heath </t>
  </si>
  <si>
    <t>Aster New England</t>
  </si>
  <si>
    <t>Aster shortii</t>
  </si>
  <si>
    <t xml:space="preserve">Aster Shorts </t>
  </si>
  <si>
    <t>Aster Silky</t>
  </si>
  <si>
    <t>Aster Sky Blue</t>
  </si>
  <si>
    <t xml:space="preserve">Aster Stiff </t>
  </si>
  <si>
    <t>Aster Willow</t>
  </si>
  <si>
    <t>Diarrhrena americana</t>
  </si>
  <si>
    <t>Beak Grass</t>
  </si>
  <si>
    <t>base East Knob</t>
  </si>
  <si>
    <t>Galium triflorum</t>
  </si>
  <si>
    <t>Bedstraw Sweet Scented</t>
  </si>
  <si>
    <t>Celastrus scandens</t>
  </si>
  <si>
    <t>Houstonia</t>
  </si>
  <si>
    <t>Bluets</t>
  </si>
  <si>
    <t>Eupatorium perfoliatum</t>
  </si>
  <si>
    <t>Boneset Common</t>
  </si>
  <si>
    <t>Eupatorium altissimum</t>
  </si>
  <si>
    <t>Boneset Tall</t>
  </si>
  <si>
    <t>Cephalanthus occidentalus</t>
  </si>
  <si>
    <t>Button bush</t>
  </si>
  <si>
    <t>Cacalia (tuberosa) plantginea</t>
  </si>
  <si>
    <t>Cacalia suaveolens</t>
  </si>
  <si>
    <t xml:space="preserve">Coreopsis Tall </t>
  </si>
  <si>
    <t>Echinocystis lobata</t>
  </si>
  <si>
    <t xml:space="preserve">Cucumber, Wild </t>
  </si>
  <si>
    <t>Apocynum cannabinum</t>
  </si>
  <si>
    <t xml:space="preserve">Dogbane Spreading </t>
  </si>
  <si>
    <t>Cornus alternifolia</t>
  </si>
  <si>
    <t xml:space="preserve">Dogwood Pagoda </t>
  </si>
  <si>
    <t>1/8 triangle</t>
  </si>
  <si>
    <t>Aureolaria   grandiflora</t>
  </si>
  <si>
    <t xml:space="preserve">Foxglove False   </t>
  </si>
  <si>
    <t xml:space="preserve">Foxglove Downy False </t>
  </si>
  <si>
    <t>Foxglove False wet pink</t>
  </si>
  <si>
    <t>Helianthemum bicknellii</t>
  </si>
  <si>
    <t>Frost Weed Rockrose</t>
  </si>
  <si>
    <t>Gaura Biennis</t>
  </si>
  <si>
    <t>Gaura,  common</t>
  </si>
  <si>
    <t>Gentian Bottle</t>
  </si>
  <si>
    <t>Gentian Cream</t>
  </si>
  <si>
    <t>Gentian Fringed</t>
  </si>
  <si>
    <t>Gentian Prairie</t>
  </si>
  <si>
    <t>Geranium maculatum</t>
  </si>
  <si>
    <t>Geranium Wild</t>
  </si>
  <si>
    <t>Goldenrod Elm Leaved</t>
  </si>
  <si>
    <t>Goldenrod Grass Leaved Common</t>
  </si>
  <si>
    <t>Goldenrod Grass Leaved</t>
  </si>
  <si>
    <t>Goldenrod Missouri</t>
  </si>
  <si>
    <t>Goldenrod Oldfield</t>
  </si>
  <si>
    <t>Goldenrod Showy</t>
  </si>
  <si>
    <t>Goldenrod Swamp</t>
  </si>
  <si>
    <t>Hairy Lens Grass</t>
  </si>
  <si>
    <t>Hieracium scabrum</t>
  </si>
  <si>
    <t xml:space="preserve">Hawkweed Rough </t>
  </si>
  <si>
    <t xml:space="preserve">Hyssop Purple Giant </t>
  </si>
  <si>
    <t xml:space="preserve">Indigo Cream Wild </t>
  </si>
  <si>
    <t>Indigo White Wild</t>
  </si>
  <si>
    <t xml:space="preserve">Joe Pye Weed Purple </t>
  </si>
  <si>
    <t>Lady Tress Orchid</t>
  </si>
  <si>
    <t>Lobelia cardinalis</t>
  </si>
  <si>
    <t>Cardinal Flower</t>
  </si>
  <si>
    <t>Lobelia siphilitica</t>
  </si>
  <si>
    <t xml:space="preserve">Lobelia Great Blue </t>
  </si>
  <si>
    <t>Lysimachia lanceolata</t>
  </si>
  <si>
    <t>Loosestrife Lance leaved</t>
  </si>
  <si>
    <t>Spiraea alba</t>
  </si>
  <si>
    <t>Meadow Sweet</t>
  </si>
  <si>
    <t>Milkweed Butterfly</t>
  </si>
  <si>
    <t>Asclepias syriaca</t>
  </si>
  <si>
    <t>Milkweed Common</t>
  </si>
  <si>
    <t>Asclepias ampleiixicaulis</t>
  </si>
  <si>
    <t>Milkweed Sand</t>
  </si>
  <si>
    <t>Asclepias viridiflora</t>
  </si>
  <si>
    <t>Milkweed Short Green</t>
  </si>
  <si>
    <t>Asclepias sullivanti</t>
  </si>
  <si>
    <t>Milkweed Sullivant's</t>
  </si>
  <si>
    <t xml:space="preserve">Kevin 2 pods  </t>
  </si>
  <si>
    <t>Milkweed Tall Green</t>
  </si>
  <si>
    <t>Milkweed Whorled</t>
  </si>
  <si>
    <t>Mint,  Horse</t>
  </si>
  <si>
    <t>.25 e Whichway</t>
  </si>
  <si>
    <t xml:space="preserve">Panic Grass White Haired </t>
  </si>
  <si>
    <t xml:space="preserve">Beard Tongue Hairy </t>
  </si>
  <si>
    <t>Penstemon grandiflorus</t>
  </si>
  <si>
    <t>Lechea stricta</t>
  </si>
  <si>
    <t xml:space="preserve">Pinweed Bushy </t>
  </si>
  <si>
    <t xml:space="preserve">Pinweed Hairy </t>
  </si>
  <si>
    <t>Lechea tenuifolia</t>
  </si>
  <si>
    <t xml:space="preserve">Pinweed Slender </t>
  </si>
  <si>
    <t>Polygala sanguinea</t>
  </si>
  <si>
    <t xml:space="preserve">Milkwort Field  </t>
  </si>
  <si>
    <t>Callirhoe triangulata</t>
  </si>
  <si>
    <t>Poppy Mallow</t>
  </si>
  <si>
    <t>Polytaenia nuttalli</t>
  </si>
  <si>
    <t>Prairie parsley</t>
  </si>
  <si>
    <t>Oenothea clelandii</t>
  </si>
  <si>
    <t xml:space="preserve">Primrose Sand Evening </t>
  </si>
  <si>
    <t xml:space="preserve">Puccoon Fringed </t>
  </si>
  <si>
    <t xml:space="preserve">Puccoon Hoary </t>
  </si>
  <si>
    <t>Rush Dudley's</t>
  </si>
  <si>
    <t xml:space="preserve">Rush Path </t>
  </si>
  <si>
    <t xml:space="preserve">Rye Canada </t>
  </si>
  <si>
    <t>Rye Silky</t>
  </si>
  <si>
    <t>Rye Virginia Wild</t>
  </si>
  <si>
    <t>Sedge big woods</t>
  </si>
  <si>
    <t>Silene antirrhina</t>
  </si>
  <si>
    <t>Sleepy Catchfly</t>
  </si>
  <si>
    <t xml:space="preserve">Solomon's Seal, Feathery False </t>
  </si>
  <si>
    <t>Claytonina virginica</t>
  </si>
  <si>
    <t>Spring Beauty</t>
  </si>
  <si>
    <t>Hypericum punctata</t>
  </si>
  <si>
    <t>Rhus aromatica</t>
  </si>
  <si>
    <t>Aromatic Sumac</t>
  </si>
  <si>
    <t>Sunflower Western</t>
  </si>
  <si>
    <t>Cirsium muticum</t>
  </si>
  <si>
    <t xml:space="preserve">1/2 sedge meadow </t>
  </si>
  <si>
    <t>Desmodium glutinosum</t>
  </si>
  <si>
    <t>Pointed Tick Trefoil</t>
  </si>
  <si>
    <t xml:space="preserve">Vervain Blue </t>
  </si>
  <si>
    <t>Verbena stricta</t>
  </si>
  <si>
    <t>Vervain Hoary</t>
  </si>
  <si>
    <t>Verbena urticifolia</t>
  </si>
  <si>
    <t>Vervain White</t>
  </si>
  <si>
    <t>Violet - Birds Foot</t>
  </si>
  <si>
    <t>Triosteum auranticum</t>
  </si>
  <si>
    <t>Wild Coffee red</t>
  </si>
  <si>
    <t>Bromus pubescens</t>
  </si>
  <si>
    <t>Woundwort</t>
  </si>
  <si>
    <t>Dry Mix</t>
  </si>
  <si>
    <t>Wet Mix</t>
  </si>
  <si>
    <t>westNorthKnob19-20</t>
  </si>
  <si>
    <t>southSedgeMeadow-Fen</t>
  </si>
  <si>
    <t>Savanna Dry  #3</t>
  </si>
  <si>
    <t>HickoryHollow .5</t>
  </si>
  <si>
    <t xml:space="preserve">Savanna Dry  #4 </t>
  </si>
  <si>
    <t>Knobs Saddle</t>
  </si>
  <si>
    <t>Prairie Dry #1 North Field</t>
  </si>
  <si>
    <t>East Knob to North2Track to Ditch</t>
  </si>
  <si>
    <t>Prairie Dry #3 Bottoms</t>
  </si>
  <si>
    <t>PD3 +WadeBottoms38.23</t>
  </si>
  <si>
    <t>Prairie Dry #4 Brome Hold</t>
  </si>
  <si>
    <t xml:space="preserve">    Bottoms</t>
  </si>
  <si>
    <t>Prairie Dry #5 Brome Hold</t>
  </si>
  <si>
    <t xml:space="preserve">    East Ditch</t>
  </si>
  <si>
    <t xml:space="preserve">    West Ditch</t>
  </si>
  <si>
    <t>Savanna Wet #1   split</t>
  </si>
  <si>
    <t xml:space="preserve">    eastSouthWoods, </t>
  </si>
  <si>
    <t xml:space="preserve">    westSedgeMeadow</t>
  </si>
  <si>
    <t>Prairie Wet  #1 BottomsCreek</t>
  </si>
  <si>
    <t>PW1+BottomsCreek1.37</t>
  </si>
  <si>
    <t>clematis, turtlehead, swampmilkweed,meadowsweet, flattop</t>
  </si>
  <si>
    <t>PW2</t>
  </si>
  <si>
    <t xml:space="preserve">    Triangle</t>
  </si>
  <si>
    <t xml:space="preserve">    North Ditch</t>
  </si>
  <si>
    <t>grassleaf, guara</t>
  </si>
  <si>
    <t xml:space="preserve">    South Ditch</t>
  </si>
  <si>
    <t>sullivant, grassleaf, crookedaster</t>
  </si>
  <si>
    <t>wetsedge,</t>
  </si>
  <si>
    <t xml:space="preserve">    Lake Aldo</t>
  </si>
  <si>
    <t>swampmilkweed, sullivant, fringed, flattop, crookedaster</t>
  </si>
  <si>
    <t xml:space="preserve">    East of sedge meadow</t>
  </si>
  <si>
    <t xml:space="preserve">    SedgeMeadow Mix</t>
  </si>
  <si>
    <t>swamp thistle, ironweed, fringed, tuberosa, crookedaster</t>
  </si>
  <si>
    <t>Savanna Dry  #5 Short</t>
  </si>
  <si>
    <t>PD1+PD4+North Field23</t>
  </si>
  <si>
    <t>#1 E. South Woods</t>
  </si>
  <si>
    <t>#2 W. of sedge meadow</t>
  </si>
  <si>
    <t>Species Count</t>
  </si>
  <si>
    <t>Antennaria sp</t>
  </si>
  <si>
    <t>Species picked</t>
  </si>
  <si>
    <t>Great Angelica</t>
  </si>
  <si>
    <t>Carex muhlenbergia</t>
  </si>
  <si>
    <t>Western Sunflower</t>
  </si>
  <si>
    <t>Kuhnia eupatorioides</t>
  </si>
  <si>
    <t>Tradescantia ohiensis</t>
  </si>
  <si>
    <t>Tradescantia ohiensus</t>
  </si>
  <si>
    <t xml:space="preserve">Tall Thimbleweed </t>
  </si>
  <si>
    <t xml:space="preserve">Hoary Vervain  </t>
  </si>
  <si>
    <t>Late Wild Coffee</t>
  </si>
  <si>
    <t xml:space="preserve">Starry Solomon Seal     </t>
  </si>
  <si>
    <t>Triangle .1</t>
  </si>
  <si>
    <t>Top 4.5 pounds</t>
  </si>
  <si>
    <t>Top 3.4 lbs</t>
  </si>
  <si>
    <t>Triangle .16 lbs</t>
  </si>
  <si>
    <t/>
  </si>
  <si>
    <t>Brome Mix</t>
  </si>
  <si>
    <t>NorthKnob</t>
  </si>
  <si>
    <t>west SedgeMeadow</t>
  </si>
  <si>
    <t>top SouthKnob 5.74</t>
  </si>
  <si>
    <t>SedgeMeadow</t>
  </si>
  <si>
    <t>Saddle</t>
  </si>
  <si>
    <t>south end NorthKnob</t>
  </si>
  <si>
    <t>west of SedgeMeadow   .25</t>
  </si>
  <si>
    <t>Top 1.83</t>
  </si>
  <si>
    <t>e knob</t>
  </si>
  <si>
    <t>moved to triangle</t>
  </si>
  <si>
    <t>=Prairie Dry #6</t>
  </si>
  <si>
    <t>planted June     50% north field</t>
  </si>
  <si>
    <t>Prairie Dry Brome - to other mixes</t>
  </si>
  <si>
    <t>Aster laevis</t>
  </si>
  <si>
    <t>Senecio platens</t>
  </si>
  <si>
    <t>Lactuca floridana</t>
  </si>
  <si>
    <t>Rush Greens</t>
  </si>
  <si>
    <t>Caulophyllum thalictroides</t>
  </si>
  <si>
    <t>Agalinis tenuifolia</t>
  </si>
  <si>
    <t>Cirsium   muticum</t>
  </si>
  <si>
    <t>Lobelia  siphilitica</t>
  </si>
  <si>
    <t>Lonicera prolifera</t>
  </si>
  <si>
    <t>Juncus interior</t>
  </si>
  <si>
    <t>Helianthus mollis</t>
  </si>
  <si>
    <t>Helianthus</t>
  </si>
  <si>
    <t>Andropogon scoparium</t>
  </si>
  <si>
    <t>Linum sulcatum</t>
  </si>
  <si>
    <t xml:space="preserve">Prairie Wet  #2 </t>
  </si>
  <si>
    <t>.06 e SK</t>
  </si>
  <si>
    <t>Garlic, wild</t>
  </si>
  <si>
    <t>Triosteum perfoliatum</t>
  </si>
  <si>
    <t>distributed between list below</t>
  </si>
  <si>
    <t xml:space="preserve">    NorthField Wet Spot </t>
  </si>
  <si>
    <t>swamp,sullivant,meadowsweet,glademallow,fringed,tuberosa,flattop</t>
  </si>
  <si>
    <t>yam,clematis,njtea,meadowsweet,dogwood,savannadry,bottoms</t>
  </si>
  <si>
    <t>OffUnit</t>
  </si>
  <si>
    <t>NO    All sides SouthKnob</t>
  </si>
  <si>
    <t>NO    SouthDitch     Lake Aldo      Sedge Meadow</t>
  </si>
  <si>
    <t>NO    west Woods</t>
  </si>
  <si>
    <t>NO    NorthKnob</t>
  </si>
  <si>
    <t>NO    EastKnob</t>
  </si>
  <si>
    <t>NO    sides of Knobs</t>
  </si>
  <si>
    <t xml:space="preserve">NO    Saddle  </t>
  </si>
  <si>
    <t>NO    east FloodPlain</t>
  </si>
  <si>
    <t>NO    east of SouthKnob</t>
  </si>
  <si>
    <t>NO    Wade Creek</t>
  </si>
  <si>
    <t>NO    9/10/2008 NorthKnob, SouthKnob</t>
  </si>
  <si>
    <t>NO    east flank SouthKnob</t>
  </si>
  <si>
    <t>NO NorthDitch</t>
  </si>
  <si>
    <t xml:space="preserve">.17 e knob, </t>
  </si>
  <si>
    <t>NO    sedge meadow willow  east flood plain    Lake Aldo</t>
  </si>
  <si>
    <t>.18 e flood plane</t>
  </si>
  <si>
    <t>NO    south ditch, north ditch</t>
  </si>
  <si>
    <t>NO    1/2 e of s knob, 1/2 w sedge meadow</t>
  </si>
  <si>
    <t>.77 sedge meadow</t>
  </si>
  <si>
    <t>NO    SouthWoods</t>
  </si>
  <si>
    <t>NO    East flank SouthKnob</t>
  </si>
  <si>
    <t xml:space="preserve">NO    1 oz Bernie     Wade Creek </t>
  </si>
  <si>
    <t>NO    north side SouthKnob</t>
  </si>
  <si>
    <t>NO    Lupine Rise</t>
  </si>
  <si>
    <t>NO    Wade Creek 5/31/2008</t>
  </si>
  <si>
    <t>NO    9/10/2208 base SouthKnob</t>
  </si>
  <si>
    <t>NO    SedgeMeadow willow    east flood plain    south ditch    Lake Aldo</t>
  </si>
  <si>
    <t>NO    Sedge Meadow willow  east flood plain    Lake Aldo</t>
  </si>
  <si>
    <t>NO    9/10/2008 Doug, base Whichway</t>
  </si>
  <si>
    <t>NO    Triangle     east side NorthKnob    west side SouthKnob</t>
  </si>
  <si>
    <t>NO    Wade Creek 6/2008</t>
  </si>
  <si>
    <t>NO    SouthKnob</t>
  </si>
  <si>
    <t>NO    9/10/2008</t>
  </si>
  <si>
    <t>NO    6/10/2008</t>
  </si>
  <si>
    <t>NO    east of south knob 8/18/2008</t>
  </si>
  <si>
    <t>NO    North Knob 6/13/2008</t>
  </si>
  <si>
    <t>NO    north field low</t>
  </si>
  <si>
    <t>1/2 e flood plain</t>
  </si>
  <si>
    <t>NO    planted 8/31/2008 west wet savanna</t>
  </si>
  <si>
    <t>NO    west woods wet     NorthKnob northwest oaks bluebells area</t>
  </si>
  <si>
    <t>NO    plum thicket, creek, triangle</t>
  </si>
  <si>
    <t>NO    triangle</t>
  </si>
  <si>
    <t>NO    east north field - prairie dock &amp; west north field 6/21</t>
  </si>
  <si>
    <t>heartleaf alexander</t>
  </si>
  <si>
    <t>North Field</t>
  </si>
  <si>
    <t>Brome Hold</t>
  </si>
  <si>
    <t xml:space="preserve">Sweet Everlasting </t>
  </si>
  <si>
    <t>Goldenrod Elm Leaf</t>
  </si>
  <si>
    <t>Goldenrod Grass Leaf Common</t>
  </si>
  <si>
    <t>Loosestrife Lance Leaf</t>
  </si>
  <si>
    <t>NO    saddle 8/19/2008</t>
  </si>
  <si>
    <t>NO    East Knob 6/4/2008</t>
  </si>
  <si>
    <t xml:space="preserve">NO    EastKnob 8/1/2008   </t>
  </si>
  <si>
    <t>Wet mix</t>
  </si>
  <si>
    <t>Feathery False Solomon Seal</t>
  </si>
  <si>
    <t>Mixes     2009</t>
  </si>
  <si>
    <t>#1 W. of sedge meadow</t>
  </si>
  <si>
    <t>#4 WestS</t>
  </si>
  <si>
    <t>#2  Tops/aster</t>
  </si>
  <si>
    <t>#3 Knob Sides</t>
  </si>
  <si>
    <t>#1 Sector 5</t>
  </si>
  <si>
    <t>#2  Sector 6</t>
  </si>
  <si>
    <t>#3 Brome Flanks</t>
  </si>
  <si>
    <t>#4 Brome Flanks</t>
  </si>
  <si>
    <t xml:space="preserve">Mustache Grass </t>
  </si>
  <si>
    <t xml:space="preserve">Pearly Everlasting </t>
  </si>
  <si>
    <t>Smilax sp</t>
  </si>
  <si>
    <t xml:space="preserve">Giant Hyssop   Yellow </t>
  </si>
  <si>
    <t xml:space="preserve">Giant Hyssop   Purple </t>
  </si>
  <si>
    <t>NO     add to Big Woods savanna dry all barrels</t>
  </si>
  <si>
    <t>Hyssop  Yellow Giant</t>
  </si>
  <si>
    <t xml:space="preserve">Hyssop  Purple Giant </t>
  </si>
  <si>
    <t>Agilinis tenuifolia</t>
  </si>
  <si>
    <t>Silene cristata</t>
  </si>
  <si>
    <t>Spiranthes sp</t>
  </si>
  <si>
    <t>NO    Triangle        east flood plain         add to Wade Creek</t>
  </si>
  <si>
    <t>NO    3 oz to vierigg sedge meadow, e flood plain</t>
  </si>
  <si>
    <t>NO    southeast NorthKnob, northeast NorthKnob</t>
  </si>
  <si>
    <t>Knob Sides</t>
  </si>
  <si>
    <t>Knob Tops</t>
  </si>
  <si>
    <t>Aster Carpenter Mix</t>
  </si>
  <si>
    <t>Aster wet mix</t>
  </si>
  <si>
    <t>Aster Woodland Mix</t>
  </si>
  <si>
    <t>Aster Smooth Blue</t>
  </si>
  <si>
    <t>SouthKnob   west top and south side</t>
  </si>
  <si>
    <t>Aster puniceus</t>
  </si>
  <si>
    <t>Swamp Aster</t>
  </si>
  <si>
    <t>Boltonia latisquama</t>
  </si>
  <si>
    <t>Aster False</t>
  </si>
  <si>
    <t>Red Baneberry</t>
  </si>
  <si>
    <t xml:space="preserve">EastKnob </t>
  </si>
  <si>
    <t>Sanguinaria canadensis</t>
  </si>
  <si>
    <t>Bloodroot</t>
  </si>
  <si>
    <t>SouthWoods 6/30</t>
  </si>
  <si>
    <t>sw SouthWoods 10/24</t>
  </si>
  <si>
    <t>Wade Bottoms 6/16</t>
  </si>
  <si>
    <t>Sisyrinchium angustifoium</t>
  </si>
  <si>
    <t>Southwoods 6/26</t>
  </si>
  <si>
    <t>west NorthField wet 8/3</t>
  </si>
  <si>
    <t>Smilax lasioneura</t>
  </si>
  <si>
    <t>sw SouthKnob 10/24</t>
  </si>
  <si>
    <t>Aquilegia canadensis</t>
  </si>
  <si>
    <t>Columbine</t>
  </si>
  <si>
    <t>NorthKnob   7/6</t>
  </si>
  <si>
    <t>Heracleum maximum</t>
  </si>
  <si>
    <t>Cow Parsnip</t>
  </si>
  <si>
    <t>SouthWoods west</t>
  </si>
  <si>
    <t>Erigeron strigosus</t>
  </si>
  <si>
    <t>Daisy Fleabane</t>
  </si>
  <si>
    <t>Ditch Stonecrop</t>
  </si>
  <si>
    <t>NorthKnob west face</t>
  </si>
  <si>
    <t>top rocks</t>
  </si>
  <si>
    <t>Lonicera reticulata</t>
  </si>
  <si>
    <t>Lobelia spicata</t>
  </si>
  <si>
    <t>Pale Spike Lobelia</t>
  </si>
  <si>
    <t>Lysimachia ciliata</t>
  </si>
  <si>
    <t>Loosestrife fringed</t>
  </si>
  <si>
    <t>LupineRise, Sekiguchi</t>
  </si>
  <si>
    <t>s end NorthKnob</t>
  </si>
  <si>
    <t>north ditch east 6/16</t>
  </si>
  <si>
    <t>Thalictrum polygamum</t>
  </si>
  <si>
    <t>Tall meadow rue</t>
  </si>
  <si>
    <t>Lilium michiganense</t>
  </si>
  <si>
    <t>Michigan Lily</t>
  </si>
  <si>
    <t xml:space="preserve">SouthKnob west </t>
  </si>
  <si>
    <t>NorthField wet, NorthDitch, SedgeMeadow</t>
  </si>
  <si>
    <t>SedgeMeadow, FloodPlain</t>
  </si>
  <si>
    <t>Obedient Plant</t>
  </si>
  <si>
    <t>garlic, wild</t>
  </si>
  <si>
    <t>EastKnob, southeast flank   7/6</t>
  </si>
  <si>
    <t xml:space="preserve">Panic Grass Scribner's </t>
  </si>
  <si>
    <t xml:space="preserve">Milkwort Pink </t>
  </si>
  <si>
    <t>se corner SouthKnob</t>
  </si>
  <si>
    <t>2 lbs to CH</t>
  </si>
  <si>
    <t>w top SouthKnob</t>
  </si>
  <si>
    <t>Antennaria plantaginifolia</t>
  </si>
  <si>
    <t>Queen of the prairie</t>
  </si>
  <si>
    <t>Senecio plattensis</t>
  </si>
  <si>
    <t>Rosa blanda</t>
  </si>
  <si>
    <t>Early Wild Rose</t>
  </si>
  <si>
    <t xml:space="preserve">Pasture Rose </t>
  </si>
  <si>
    <t>Juncus greenei</t>
  </si>
  <si>
    <t>Rush Green's</t>
  </si>
  <si>
    <t>Sedge wade bottoms</t>
  </si>
  <si>
    <t>north of crossing 2-track-ditch</t>
  </si>
  <si>
    <t>sw SouthKnob 10./23</t>
  </si>
  <si>
    <t>+ 2 lb CH</t>
  </si>
  <si>
    <t>sw SouthKnob 10/24 from Katie 2007</t>
  </si>
  <si>
    <t>Saxifraga pensylvanica</t>
  </si>
  <si>
    <t>Swamp Saxifrage</t>
  </si>
  <si>
    <t>Wade Creek 6/10</t>
  </si>
  <si>
    <t>Dentaria lanciniata</t>
  </si>
  <si>
    <t>Toothwort</t>
  </si>
  <si>
    <t>Alpha slope</t>
  </si>
  <si>
    <t>Erythronium albidum</t>
  </si>
  <si>
    <t>Trout lily</t>
  </si>
  <si>
    <t>.25 flood plain</t>
  </si>
  <si>
    <t>2 oz 10/8 EastWoods, NorthKnob,Saddle, sw SouthKnob, EastKnob</t>
  </si>
  <si>
    <t>north northknob 6/16</t>
  </si>
  <si>
    <t>north BluebellValley</t>
  </si>
  <si>
    <t>sw SouthKnob 10/23</t>
  </si>
  <si>
    <t>northfield west, eastknob flank, south bottoms 6/16</t>
  </si>
  <si>
    <t>DougSmall Mix</t>
  </si>
  <si>
    <t>CH</t>
  </si>
  <si>
    <t>Woodland Mix</t>
  </si>
  <si>
    <t>Savanna Dry  #4  Short</t>
  </si>
  <si>
    <t>EastKnob, SouthKnob southwest, LupineRise, BetaSlope</t>
  </si>
  <si>
    <t>NorthKnob, SouthKnob, Saddle</t>
  </si>
  <si>
    <t>Knob Sides #1</t>
  </si>
  <si>
    <t>Knob Sides #2</t>
  </si>
  <si>
    <t>Prairie Dry #1 Sector 6</t>
  </si>
  <si>
    <t>Prairie Dry #2 Sector 5</t>
  </si>
  <si>
    <t>Prairie Dry #3 Brome Flanks</t>
  </si>
  <si>
    <t>Prairie Dry #4 Brome Flanks</t>
  </si>
  <si>
    <t>EastDitch north &amp; south</t>
  </si>
  <si>
    <t>Prairie Dry #5  Brome Flanks</t>
  </si>
  <si>
    <t>hold 10 pounds</t>
  </si>
  <si>
    <t>west SedgeMeadow, SedgeMeadow cacalia, FloodPlain west</t>
  </si>
  <si>
    <t>LakeAldo, NorthField, Point18Trees</t>
  </si>
  <si>
    <t>Tops Mix</t>
  </si>
  <si>
    <t xml:space="preserve">Sector 6 </t>
  </si>
  <si>
    <t xml:space="preserve">Brome Flanks </t>
  </si>
  <si>
    <t>Common Name</t>
  </si>
  <si>
    <t>Aster sp</t>
  </si>
  <si>
    <t>.1 Lake Aldo</t>
  </si>
  <si>
    <t>3 oz 10/8 EastWoods, NK,Saddle, sw SK, EK; sw SouthKnob 10/23, SouthWoodsRidge</t>
  </si>
  <si>
    <t>5 oz 10/8 EastWoods, NK,Saddle, sw SK, EK;10/23 sw SouthKnob, SouthWoodsRidge</t>
  </si>
  <si>
    <t>EastFloodPlain</t>
  </si>
  <si>
    <t>Physostegia sp</t>
  </si>
  <si>
    <t>east base SouthKnob</t>
  </si>
  <si>
    <t>NorthField</t>
  </si>
  <si>
    <t>8 oz 10/8  East Woods, EastKnob, sw SK, 10/24: sw SK, Saddle, SouthWoodsRidge</t>
  </si>
  <si>
    <t xml:space="preserve">Savanna Dry  #3  </t>
  </si>
  <si>
    <t>Actea rubra</t>
  </si>
  <si>
    <t>Houstonia sp</t>
  </si>
  <si>
    <t>Penthorum sedoides</t>
  </si>
  <si>
    <t>Agilinis tenuifolium</t>
  </si>
  <si>
    <t>Filipendula rubra</t>
  </si>
  <si>
    <t>Carex sp</t>
  </si>
  <si>
    <t>Single Mix Years</t>
  </si>
  <si>
    <t>Paspalum ciliatifloium</t>
  </si>
  <si>
    <t>NorthKnob, SouthKnob, Saddle, BetaSlope</t>
  </si>
  <si>
    <t xml:space="preserve">Savanna Wet #1  </t>
  </si>
  <si>
    <t>Prairie Wet #1 BottomsCreek</t>
  </si>
  <si>
    <t xml:space="preserve">Prairie Wet #2   </t>
  </si>
  <si>
    <t>Doug mix: sky blue, sily, stiff</t>
  </si>
  <si>
    <t>Corylus americana</t>
  </si>
  <si>
    <t>Hazelnut</t>
  </si>
  <si>
    <t xml:space="preserve">Woodland Seed Mix   -  Susan Kleiman </t>
  </si>
  <si>
    <t>Tradescantia ohioensus</t>
  </si>
  <si>
    <t xml:space="preserve">Total Species Picked </t>
  </si>
  <si>
    <t>packaged separately</t>
  </si>
  <si>
    <t xml:space="preserve">Frost weed Common </t>
  </si>
  <si>
    <t xml:space="preserve">Beard Tongue Large  </t>
  </si>
  <si>
    <t>Goldenrod Grass Leaf</t>
  </si>
  <si>
    <t xml:space="preserve">Solomon Seal Feathery False </t>
  </si>
  <si>
    <t xml:space="preserve">Bee Balm </t>
  </si>
  <si>
    <t>Sweet Everlasting</t>
  </si>
  <si>
    <t>Partridge Pea</t>
  </si>
  <si>
    <t>top s knob      middle knob       n knob</t>
  </si>
  <si>
    <t>middle knob   w face saddle clear w saddle</t>
  </si>
  <si>
    <t>Somewhat more mesic than the dry savanna mix</t>
  </si>
  <si>
    <t>1999 Dry Savanna Mix  -  Susan Kleiman</t>
  </si>
  <si>
    <t>Scientific Name</t>
  </si>
  <si>
    <t>2001 Seed List</t>
  </si>
  <si>
    <t>10 pounds</t>
  </si>
  <si>
    <t>2002 Seed list</t>
  </si>
  <si>
    <t>2003 Seed List</t>
  </si>
  <si>
    <t>2004 Seed List</t>
  </si>
  <si>
    <t>Barrels and weights</t>
  </si>
  <si>
    <t>2006 Seed List</t>
  </si>
  <si>
    <t>2007 Seed List</t>
  </si>
  <si>
    <t>2008 Seed List</t>
  </si>
  <si>
    <t xml:space="preserve">Scientific Name </t>
  </si>
  <si>
    <t>Note: Prairie Brome or Brom Hold Mix refers to seed to be overseeded in borme areas.</t>
  </si>
  <si>
    <t>2005 Seed List</t>
  </si>
  <si>
    <t>2009 Seed List</t>
  </si>
  <si>
    <t>Scientific Name    2010</t>
  </si>
  <si>
    <t>Common name</t>
  </si>
  <si>
    <t>Sides Tops</t>
  </si>
  <si>
    <t xml:space="preserve">Savanna Dry </t>
  </si>
  <si>
    <t>Betony</t>
  </si>
  <si>
    <t>%Total</t>
  </si>
  <si>
    <t xml:space="preserve"> 11/6/2010  D Knob</t>
  </si>
  <si>
    <t>Alisma subcordatum</t>
  </si>
  <si>
    <t>Water Plantain</t>
  </si>
  <si>
    <t>11/12/2010  Triangle tip, DitchTurn, east Aldo, Point 18</t>
  </si>
  <si>
    <t>onion, wild</t>
  </si>
  <si>
    <t>6/24 nw SedgeMeadow, BluebellValley, Point 19, w SouthKnob, Triangle</t>
  </si>
  <si>
    <t>1/1/11   EastKnob, east NorthKnob, DKnobs, north SouthKnob</t>
  </si>
  <si>
    <t>Amphicarpa bracteata</t>
  </si>
  <si>
    <t>Hog Peanut</t>
  </si>
  <si>
    <t>1/1/2011  SouthKnob hazelnut,     EastKnob, Triangle,    11/6/2010 Ginger</t>
  </si>
  <si>
    <t>10/26 NorthField, Point 18, LakeAldo west</t>
  </si>
  <si>
    <t>MiddleKnob</t>
  </si>
  <si>
    <t>9/24/2010   Rocks</t>
  </si>
  <si>
    <t>11/6/2010    BluebellValley  north,  D Knob</t>
  </si>
  <si>
    <t>1/1/2011  NorthField</t>
  </si>
  <si>
    <t>10/26 LakeAldo west, west SouthKnob</t>
  </si>
  <si>
    <t>9/24/2010   NorthKnob;    12/10/2010  east of EastKnob</t>
  </si>
  <si>
    <t>Asclepias purpurascens</t>
  </si>
  <si>
    <t>Milkweed Purple</t>
  </si>
  <si>
    <t>4/22 plugs 4 s Triangle,  1/1/2011   Triangle, east of EastDitch, sw SouthKnob</t>
  </si>
  <si>
    <t>1/1/2011   Wade Creek, NorthField, LakeAldo, DitchTurn, SedgeMeadow</t>
  </si>
  <si>
    <t>4/22 plugs e NorthKnob     1/1/2011  NorthKnob, MiddleKnob,n SouthKnob</t>
  </si>
  <si>
    <t>9/24/2010   MiddleKnob, s &amp; w SouthKnob, Existing…10/26  EastKnob flanks,  se SouthKnob</t>
  </si>
  <si>
    <t>Aster ontarionis</t>
  </si>
  <si>
    <t>Aster Ontario</t>
  </si>
  <si>
    <t>1/1/2011    NorthKnob, SouthKnob</t>
  </si>
  <si>
    <t>1/1  NorthKnob barrens, EastWoods, SouthWoods, sw SouthKnob, CrossingOak, EastKnob</t>
  </si>
  <si>
    <t>1/1/2011  w SedgeMeadow, w LakeAldo, SouthDitchTurn,s Triangle Cherry, wet savanna</t>
  </si>
  <si>
    <t xml:space="preserve"> 1/1/2011  south SouthKnob</t>
  </si>
  <si>
    <t>Cacalia plantginea</t>
  </si>
  <si>
    <t>1/1/2011  LakeAldo, NorthField, wet savanna west</t>
  </si>
  <si>
    <t>11/6/2010  Points 19-20</t>
  </si>
  <si>
    <t>1 oz SallyB, Ditch, NorthField, LakeAldo, WadeCreek, e FloodPlain</t>
  </si>
  <si>
    <t>1/1/2011    East Woods</t>
  </si>
  <si>
    <t>10/26  Rocks</t>
  </si>
  <si>
    <t>Sedge dry</t>
  </si>
  <si>
    <t>ReedCanary</t>
  </si>
  <si>
    <t>10/26  NorthKnob, Saddle, MiddleKnob, east of SouthKnob, north of EastKnob</t>
  </si>
  <si>
    <t>9/24/2010    Rocks, EastKnob, SouthKnob</t>
  </si>
  <si>
    <t>10/26 sw SouthKnob, west EastKnob</t>
  </si>
  <si>
    <t>1/1/2011     HickoryHollow Trees</t>
  </si>
  <si>
    <t>EightOaks, Crossing, CherryTreeTriangle, Creek, Point18, SedgeMeadow willow hole</t>
  </si>
  <si>
    <t>1/1/2011    SedgeMeadow;     10/12/2010  Lake Aldo</t>
  </si>
  <si>
    <t>4/21 plugs EastWoods, AlphaSlope</t>
  </si>
  <si>
    <t>1/1/2011  Dogwood at Z bridge, WadeCreek east of maple in oxbow</t>
  </si>
  <si>
    <t>9/24/2010   east WhichWay, east MiddleKnob</t>
  </si>
  <si>
    <t>Oxbows, existing creek locations</t>
  </si>
  <si>
    <t>Cuscuta sp</t>
  </si>
  <si>
    <t>Dodder</t>
  </si>
  <si>
    <t>Cyperus filiculmis</t>
  </si>
  <si>
    <t>Sedge Sand Sedge</t>
  </si>
  <si>
    <t>10/26 Rocks</t>
  </si>
  <si>
    <t>Desmodium paniculatum</t>
  </si>
  <si>
    <t>Panicled Tick Trefoil</t>
  </si>
  <si>
    <t>11/6/2010  Crossing, 1/1/2011 Point 19</t>
  </si>
  <si>
    <t>4/21 plugs EastWoods, AlphaSlope;    5/11 seed w Saddle</t>
  </si>
  <si>
    <t xml:space="preserve">1/1/2011   EastKnob </t>
  </si>
  <si>
    <t>9/24/2010  Points 19-20</t>
  </si>
  <si>
    <t>9/24/2010  Saddle</t>
  </si>
  <si>
    <t>10/26 NorthField, LakeAldo</t>
  </si>
  <si>
    <t>Ryan 12 oz</t>
  </si>
  <si>
    <t>10/12/2010   east &amp; west LakeAldo</t>
  </si>
  <si>
    <t>4/22 plugs 4 SouthKnob      9/24/2010 center south  face SouthKnob</t>
  </si>
  <si>
    <t>Sweet Everlasting Oldfield balsam</t>
  </si>
  <si>
    <t>Helianthus rigidus</t>
  </si>
  <si>
    <t>Sunflower Prairie</t>
  </si>
  <si>
    <t>4/22 plugs e EastKnob</t>
  </si>
  <si>
    <t>9/24/2010  DitchCrossing, AlphaSlope, Point20</t>
  </si>
  <si>
    <t>9/24/2010   SouthKnob, NorthKnob</t>
  </si>
  <si>
    <t>9/24/2010   south SouthKnob</t>
  </si>
  <si>
    <t xml:space="preserve"> MiddleKnob</t>
  </si>
  <si>
    <t>Hydrophyllum virginianum</t>
  </si>
  <si>
    <t>Virginia Waterleaf</t>
  </si>
  <si>
    <t xml:space="preserve">10/26/2010  EastKnob </t>
  </si>
  <si>
    <t>9/24/2010    North Field wet, west LakeAldo</t>
  </si>
  <si>
    <t>Juncus torreyi</t>
  </si>
  <si>
    <t>Rush Torrey</t>
  </si>
  <si>
    <t>west LakeAldo</t>
  </si>
  <si>
    <t>10/26 south SouthKnob, all NorthKnob, EastKnob</t>
  </si>
  <si>
    <t>10/26 LakeAldo</t>
  </si>
  <si>
    <t>1/1/12011   MiddleKnob</t>
  </si>
  <si>
    <t>10/26  MiddleKnob</t>
  </si>
  <si>
    <t>1/1/2011    westend &amp; north SouthKnob</t>
  </si>
  <si>
    <t>12/10/2010   LakeAldo</t>
  </si>
  <si>
    <t>10/26  sw SouthKnob    3 seeds  Twist</t>
  </si>
  <si>
    <t>Ludwigia alternifolia</t>
  </si>
  <si>
    <t>Seedbox</t>
  </si>
  <si>
    <t>9/24 east SouthKnob  1/1/2011east SouthKnob, LupineRIse, SouthKnob, SouthKnob west</t>
  </si>
  <si>
    <t>10/26  NorthKnob,  Rocks,  MiddleKnob</t>
  </si>
  <si>
    <t>Loosestrife Narrow Leaved</t>
  </si>
  <si>
    <t>Lythrum alatum</t>
  </si>
  <si>
    <t>Winged Loosestrife</t>
  </si>
  <si>
    <t>Mentha arvensis</t>
  </si>
  <si>
    <t>Mint, Wild</t>
  </si>
  <si>
    <t>12/10/2010   Crossing</t>
  </si>
  <si>
    <t>Mimulus ringens</t>
  </si>
  <si>
    <t>Monkey Flower</t>
  </si>
  <si>
    <t>10/26 LakeAldo NorthField, DitchTurn</t>
  </si>
  <si>
    <t xml:space="preserve">1/1/2011   east SouthKnob </t>
  </si>
  <si>
    <t>Panax quinquefolia</t>
  </si>
  <si>
    <t>Ginseng</t>
  </si>
  <si>
    <t>10/26  BluebellValley north</t>
  </si>
  <si>
    <t>9/24/20101   Ragweed..10/26  south base SouthKnob</t>
  </si>
  <si>
    <t>Panicum sp</t>
  </si>
  <si>
    <t>Panic grass purple</t>
  </si>
  <si>
    <t>9/24/20101   Ragweed …10/26   Crossing</t>
  </si>
  <si>
    <t>9/24/20101   Ragweed   10/26 EastKnob</t>
  </si>
  <si>
    <t>Paspalum ciliatifolium muhlenbergii</t>
  </si>
  <si>
    <t>1/1/2011  WadeBottoms east of Crossing, center west NorthField, plums at Zbridge</t>
  </si>
  <si>
    <t>Pedicularis lanceolata</t>
  </si>
  <si>
    <t>Swamp Betony</t>
  </si>
  <si>
    <t xml:space="preserve">9/24/2010   MiddleKnob, west SouthKnob </t>
  </si>
  <si>
    <t>Phyrma leptostachya</t>
  </si>
  <si>
    <t>Lopseed</t>
  </si>
  <si>
    <t>1/1/2011  sw SouthKnob, west SouthKnob</t>
  </si>
  <si>
    <t>Physostegia</t>
  </si>
  <si>
    <t>10/12/2010  wet LakeAldo,  12/10/2010  dry, north EastKnob</t>
  </si>
  <si>
    <t>Podophyllum peltatum</t>
  </si>
  <si>
    <t>Mayapple</t>
  </si>
  <si>
    <t>10/26 Bluebells</t>
  </si>
  <si>
    <t>Polemonium reptans</t>
  </si>
  <si>
    <t>Jacobs Ladder</t>
  </si>
  <si>
    <t>6/24 nw SedgeMeadow, Triangle, LakeAldo, SedgeMeadow, BluebellValley</t>
  </si>
  <si>
    <t>10/26 MiddleKnob</t>
  </si>
  <si>
    <t>Polygama Polygala</t>
  </si>
  <si>
    <t>Milkworkt Purple</t>
  </si>
  <si>
    <t xml:space="preserve">10/26 EastKnob </t>
  </si>
  <si>
    <t>9/24/2010   east SouthKnob, north EastKnob,west Aldo</t>
  </si>
  <si>
    <t>10/26 EastKnob, southeast SouthKnob, south SouthKnob, southeast NorthKnob</t>
  </si>
  <si>
    <t>Sector 5 south</t>
  </si>
  <si>
    <t>6/9 NorthField, se Triangle, LakeAldo, nw SedgeMeadow</t>
  </si>
  <si>
    <t>9/24/2010   southwest SouthKnob</t>
  </si>
  <si>
    <t>Silene regia</t>
  </si>
  <si>
    <t>Royal Catchfly</t>
  </si>
  <si>
    <t>4/22 plugs F122 SouthKnob, 2 tpost</t>
  </si>
  <si>
    <t>10/26  EastKnob, sw SouthKnob, Triangle, DitchCrossing, Saddle</t>
  </si>
  <si>
    <t>10/26/2010  BluebellValley  north</t>
  </si>
  <si>
    <t>1/1/2011     se SouthKnob</t>
  </si>
  <si>
    <t>9/24/2010 North Field wet…10/26  Lake Aldo</t>
  </si>
  <si>
    <t>Spiranthes</t>
  </si>
  <si>
    <t>EastKnob , east SouthKnob</t>
  </si>
  <si>
    <t>5/28 36 plugs southKnob flank, n SouthKnob, Sectors 4 &amp; 5,    Saddle</t>
  </si>
  <si>
    <t>6/24 between ditch and 2-track east</t>
  </si>
  <si>
    <t>9/24/2010    Rocks,  SouthKnob</t>
  </si>
  <si>
    <t>9/24/2010 North Field wet</t>
  </si>
  <si>
    <t>Triosteum   perfoliatum</t>
  </si>
  <si>
    <t>10/26  BluebellValley north, sw SouthKnob</t>
  </si>
  <si>
    <t>Vernonia missurica</t>
  </si>
  <si>
    <t>Missouri Ironweed</t>
  </si>
  <si>
    <t>Viola pedatifida</t>
  </si>
  <si>
    <t>Violet Prairie</t>
  </si>
  <si>
    <t>9/24/2010   EastKnob, MiddleKnob</t>
  </si>
  <si>
    <t>4/22 plugs e SouthKnob,     10/26 EastKnob flank 1/1/2011 east side NorthKnob</t>
  </si>
  <si>
    <t>Barrel Count</t>
  </si>
  <si>
    <t>SideTops #1</t>
  </si>
  <si>
    <t>SideTops #2</t>
  </si>
  <si>
    <t>SidesTops #3</t>
  </si>
  <si>
    <t>Savanna Dry  #1</t>
  </si>
  <si>
    <t>12/20/2010  EastWoods</t>
  </si>
  <si>
    <t>Savanna Dry  #2</t>
  </si>
  <si>
    <t>12/20/2010  Triangle south</t>
  </si>
  <si>
    <t>1/1/2011  RedHeadSavanna, w SouthKnob</t>
  </si>
  <si>
    <t>Savanna Dry  #4</t>
  </si>
  <si>
    <t>1/1/2011   west Saddle</t>
  </si>
  <si>
    <t>1/1/2011 sw SouthKnob</t>
  </si>
  <si>
    <t>12/20/2010 Point 19</t>
  </si>
  <si>
    <t>12/20/2010 NorthField</t>
  </si>
  <si>
    <t>12/20/2010 southWestAldo/Sector123</t>
  </si>
  <si>
    <t>12/20/2010 south Sector12</t>
  </si>
  <si>
    <t>Prairie Dry #5</t>
  </si>
  <si>
    <t>12/20/2010 SouthKnob apron</t>
  </si>
  <si>
    <t>Prairie Dry #6</t>
  </si>
  <si>
    <t>1/1/2011 ED2T Strip</t>
  </si>
  <si>
    <t>Prairie Dry #7</t>
  </si>
  <si>
    <t>1/1/2011 southSector23</t>
  </si>
  <si>
    <t>1/1/2011 SavannaWet</t>
  </si>
  <si>
    <t>Prairie Wet  #1</t>
  </si>
  <si>
    <t>NorthField north end;  Point 18 oaks</t>
  </si>
  <si>
    <t>Prairie Wet #2</t>
  </si>
  <si>
    <t>LakeAldo;    east SedgeMeadow</t>
  </si>
  <si>
    <t>SouthKnob east</t>
  </si>
  <si>
    <t>WadeCreek + 5.7 WetPrairie</t>
  </si>
  <si>
    <t>south Sector5 north to Maple</t>
  </si>
  <si>
    <t>Reed Canary Mix</t>
  </si>
  <si>
    <t>Scientific Name    2011</t>
  </si>
  <si>
    <t>Not in Mixture</t>
  </si>
  <si>
    <t xml:space="preserve">Top Sides </t>
  </si>
  <si>
    <t xml:space="preserve">Betony </t>
  </si>
  <si>
    <t>Reed Canary</t>
  </si>
  <si>
    <t>Actaea pachypoda</t>
  </si>
  <si>
    <t>Baneberry white</t>
  </si>
  <si>
    <t>SouthKnob southwest 10/1</t>
  </si>
  <si>
    <t>Actaea rubra</t>
  </si>
  <si>
    <t>Baneberry red</t>
  </si>
  <si>
    <t>Bluebell Valley 9/6</t>
  </si>
  <si>
    <t>oxbows, ditch crossing  6/15</t>
  </si>
  <si>
    <t>SouthKnob sides 25%</t>
  </si>
  <si>
    <t>Reed Canary Grass north field 8/23</t>
  </si>
  <si>
    <t>MiddleKnob, SouthKnob  6/21</t>
  </si>
  <si>
    <t>Apios americana</t>
  </si>
  <si>
    <t>Ground Nut</t>
  </si>
  <si>
    <t>plugs  8/24/2011   Bluebell Valley north</t>
  </si>
  <si>
    <t>NorthKnob north &amp; east;  MiddleKnob Rocks 9/5</t>
  </si>
  <si>
    <t>Arenaria stricta</t>
  </si>
  <si>
    <t>Sandwort stiff</t>
  </si>
  <si>
    <t>MiddleKnob rocks</t>
  </si>
  <si>
    <t>SouthKnob sw,  East Woods and RedHead Savanna   12/3</t>
  </si>
  <si>
    <t>MiddleKnob rocks, SouthKnob west rock,NorthKnob north   12/6</t>
  </si>
  <si>
    <t>MiddleKnob top and east, SouthKnob south and north  8/23</t>
  </si>
  <si>
    <t>Doug,  Sector 6   12/13</t>
  </si>
  <si>
    <t>Milkweed  Swamp</t>
  </si>
  <si>
    <t>4 plugs Oxbow 5 4/30;       LakeAldo, SedgeMeadow, Ditch    12/2</t>
  </si>
  <si>
    <t xml:space="preserve">Saddle west  12/6  </t>
  </si>
  <si>
    <t>Ditch, SedgeMeadow, LakeAldo, NorthField     12/2</t>
  </si>
  <si>
    <t>Sector 3,4,5 south    12/6   Green River</t>
  </si>
  <si>
    <t>10 plugs NorthKnob east   5/1</t>
  </si>
  <si>
    <t>32 plugs July</t>
  </si>
  <si>
    <t>1 pod SouthKnob southeast; 1 pod SouthKnob top  9/9, AldoWest 12/13</t>
  </si>
  <si>
    <t>NorthKnob, MiddleKnob  12/6</t>
  </si>
  <si>
    <t>Aster Swamp Bristly</t>
  </si>
  <si>
    <t>Aster Dry Mix</t>
  </si>
  <si>
    <t>Aureolaria grandiflora</t>
  </si>
  <si>
    <t xml:space="preserve">SouthKnob sides  .75,    </t>
  </si>
  <si>
    <t>SouthKnob south .25</t>
  </si>
  <si>
    <t>SouthKnob   12/6</t>
  </si>
  <si>
    <t>Mallow Seep 6/21; WestDitch 6/21</t>
  </si>
  <si>
    <t>Carex bicknellii</t>
  </si>
  <si>
    <t>SouthKnob north, west  7/30</t>
  </si>
  <si>
    <t>MiddleKnob east 7/30,  NorthKnob east 12/3</t>
  </si>
  <si>
    <t>EastKnob, Whichway, Sector3 hazelnut   12/6</t>
  </si>
  <si>
    <t>Triangle tip to cherry on ditch 12/3</t>
  </si>
  <si>
    <t>triangle floodplain, LakeAldo, OldCrossing, Ditch      12/2</t>
  </si>
  <si>
    <t>Cicuta maculata</t>
  </si>
  <si>
    <t>Water hemlock</t>
  </si>
  <si>
    <t>LakeAldo east     12/2</t>
  </si>
  <si>
    <t>Cinna arundunacea</t>
  </si>
  <si>
    <t>Cinna common wood reed</t>
  </si>
  <si>
    <t>SedgeMeadow, Lake Aldo</t>
  </si>
  <si>
    <t>Triangle south    12/3</t>
  </si>
  <si>
    <t>NorthKnob east, MiddleKnob east 7/30</t>
  </si>
  <si>
    <t>Sand Sedge</t>
  </si>
  <si>
    <t>Danthonia spicata</t>
  </si>
  <si>
    <t>Poverty Oats</t>
  </si>
  <si>
    <t>MiddleKnob top east 12/3</t>
  </si>
  <si>
    <t>plugs Alpha slope 4/29</t>
  </si>
  <si>
    <t>Saddle west    5/18</t>
  </si>
  <si>
    <t xml:space="preserve">Dryopteris  sp </t>
  </si>
  <si>
    <t>Fern</t>
  </si>
  <si>
    <t>plugs 4/29 Alpha Slope</t>
  </si>
  <si>
    <t>.20 NorthField</t>
  </si>
  <si>
    <t xml:space="preserve">Lowden Fence 11/9     </t>
  </si>
  <si>
    <t>Eriophorum gracile</t>
  </si>
  <si>
    <t>Slender Cotton Grass</t>
  </si>
  <si>
    <t>NorthField, LakeAldo, Oxbows  6/15;  WestDitch 6/21</t>
  </si>
  <si>
    <t xml:space="preserve">Joe Pye Weed Spotted </t>
  </si>
  <si>
    <t>Galium sp</t>
  </si>
  <si>
    <t>Bedstraw Woodland</t>
  </si>
  <si>
    <t>Middle 12/13</t>
  </si>
  <si>
    <t>5 plugs  MiddleKnob  July</t>
  </si>
  <si>
    <t>MiddleKnob north top  12/3</t>
  </si>
  <si>
    <t>Habenaria viridis bracteata</t>
  </si>
  <si>
    <t>Bracted Orchid</t>
  </si>
  <si>
    <t>EastKnob 11/8,  Bluebell Valley 11/19</t>
  </si>
  <si>
    <t>EastWoods, RedHeadSavanna north  7/30</t>
  </si>
  <si>
    <t>MiddleKnob east, NorthKnob east, EastKnob  7/30</t>
  </si>
  <si>
    <t>Hibiscus palustris</t>
  </si>
  <si>
    <t>Hibiscus</t>
  </si>
  <si>
    <t>4 plugs oxbow 4  4/30     frosted??</t>
  </si>
  <si>
    <t>Humulus lupulus</t>
  </si>
  <si>
    <t>Hops Common</t>
  </si>
  <si>
    <t>Triangle east Hawthorne tree 12/3</t>
  </si>
  <si>
    <t>St John Spotted</t>
  </si>
  <si>
    <t>Hypoxis hirsuta</t>
  </si>
  <si>
    <t>Yellow Star Grass</t>
  </si>
  <si>
    <t>Sector 4  6/21</t>
  </si>
  <si>
    <t>Ditch 10/1</t>
  </si>
  <si>
    <t>Isanthus brachiatus</t>
  </si>
  <si>
    <t>False Pennyroyal</t>
  </si>
  <si>
    <t>SouthKnob 12/6</t>
  </si>
  <si>
    <t>New twotrack  10/1</t>
  </si>
  <si>
    <t>Krigia biflora</t>
  </si>
  <si>
    <t>Two flowered Cynthia</t>
  </si>
  <si>
    <t>SouthKnob east base  4 plugs  4/29   frosted??</t>
  </si>
  <si>
    <t>MiddleKnob west   12/6</t>
  </si>
  <si>
    <t>Lobelia cardinal</t>
  </si>
  <si>
    <t>MiddleKnob,  top, east,    SouthKnob southeast base,   EastKnob 7/30</t>
  </si>
  <si>
    <t>LakeAldo west, NorthField 10/1</t>
  </si>
  <si>
    <t>MiddleKnob 8/23</t>
  </si>
  <si>
    <t>Oxbow1 SedgeMeadowEast  12/3</t>
  </si>
  <si>
    <t>SouthKnob, MiddleKnob 6/21</t>
  </si>
  <si>
    <t>All Hausers</t>
  </si>
  <si>
    <t>Penstemon hirsutis</t>
  </si>
  <si>
    <t>SG 2</t>
  </si>
  <si>
    <t>Pnicum sp</t>
  </si>
  <si>
    <t>Panic Grass SedgeMedow</t>
  </si>
  <si>
    <t>WestDitch north,   NorthField     7/30     .5 Betony</t>
  </si>
  <si>
    <t xml:space="preserve">LakeAldo  6/15,   WestDitch north, middle, NorthField 7/30 </t>
  </si>
  <si>
    <t xml:space="preserve">Polygala polygama </t>
  </si>
  <si>
    <t>Milkwort Purple</t>
  </si>
  <si>
    <t>NorthKnob, MiddleKnob  8/23</t>
  </si>
  <si>
    <t>MiddleKnob/Saddle west   12/3</t>
  </si>
  <si>
    <t>SouthKnob north   9/5,   MiddleKnob east 12/3</t>
  </si>
  <si>
    <t>Prenanthes alba</t>
  </si>
  <si>
    <t>White Lettuce</t>
  </si>
  <si>
    <t>Prenanthes altissima</t>
  </si>
  <si>
    <t>TallWhite Lettuce</t>
  </si>
  <si>
    <t>Rhexia virginica</t>
  </si>
  <si>
    <t>Meadow Beauty</t>
  </si>
  <si>
    <t>LakeAldo    12/2</t>
  </si>
  <si>
    <t>EastWoods 5/13, 5/18</t>
  </si>
  <si>
    <t>NorthField, Oxbows, LakeAldo 6/15       SedgeMeadow swale  7/30</t>
  </si>
  <si>
    <t>Scutellaria parvula</t>
  </si>
  <si>
    <t>Small Skullcap</t>
  </si>
  <si>
    <t>Rocks, MiddleKnob  6/21</t>
  </si>
  <si>
    <t>4 plugs NorthField east tpost  4/30  frosted??</t>
  </si>
  <si>
    <t>NorthField 50%  12/3</t>
  </si>
  <si>
    <t>SouthKnob south 6/21</t>
  </si>
  <si>
    <t>WestDitch north 7/31</t>
  </si>
  <si>
    <t>EastKnob 8/19, 8/23      SouthKnob west 12/6</t>
  </si>
  <si>
    <t>EastKnob west,  Dknob</t>
  </si>
  <si>
    <t>Solidago gymnospermoides</t>
  </si>
  <si>
    <t>Goldenrod Grassleaf Viscid</t>
  </si>
  <si>
    <t>LakeAldo west &amp; east     12/2</t>
  </si>
  <si>
    <t>EastKnob east 11/8,     Oxbow 5, Old 2Track north 12/6</t>
  </si>
  <si>
    <t>Sectors 3 &amp; 4  6/21</t>
  </si>
  <si>
    <t>MiddleKnob   8/23, 9/5</t>
  </si>
  <si>
    <t>tellabs</t>
  </si>
  <si>
    <t>Sedge Porcupine</t>
  </si>
  <si>
    <t>Triangle floodplain south 12/2</t>
  </si>
  <si>
    <t>NorthField 10/1</t>
  </si>
  <si>
    <t>LakeAldo   12/2</t>
  </si>
  <si>
    <t>Trillium recurvatum</t>
  </si>
  <si>
    <t>Trillium Prairie</t>
  </si>
  <si>
    <t>SouthKnob southwest   9/5</t>
  </si>
  <si>
    <t>EastKnob, Saddle west  12/3</t>
  </si>
  <si>
    <t>SedgeMeadow  12/3</t>
  </si>
  <si>
    <t>NorthKnob    6/15</t>
  </si>
  <si>
    <t>EastKnob  7/30</t>
  </si>
  <si>
    <t>LakeAldo, Ditch, NorthField  10/1</t>
  </si>
  <si>
    <t>TopsSides #1</t>
  </si>
  <si>
    <t>SouthKnob east   12/6</t>
  </si>
  <si>
    <t>TopsSides #2</t>
  </si>
  <si>
    <t>NorthKnob, MiddleKnob</t>
  </si>
  <si>
    <t>TopsSides #3</t>
  </si>
  <si>
    <t>SouthKnob    12/3</t>
  </si>
  <si>
    <t>Hickory Hollow</t>
  </si>
  <si>
    <t>Point 20</t>
  </si>
  <si>
    <t>Alpha Slope</t>
  </si>
  <si>
    <t>East Woods</t>
  </si>
  <si>
    <t>Betony Mix #1</t>
  </si>
  <si>
    <t>Spring</t>
  </si>
  <si>
    <t>3/23/2012</t>
  </si>
  <si>
    <t>Betony Mix #2</t>
  </si>
  <si>
    <t>NorthField  12/5</t>
  </si>
  <si>
    <t>WadeBottoms 3   12/5</t>
  </si>
  <si>
    <t>WadeBottoms 4     12/5</t>
  </si>
  <si>
    <t>SouthKnob Southeast    12/5</t>
  </si>
  <si>
    <t>NorthField   12/3</t>
  </si>
  <si>
    <t>Prairie Wet #1</t>
  </si>
  <si>
    <t>LakeAldo</t>
  </si>
  <si>
    <t>12/5</t>
  </si>
  <si>
    <t xml:space="preserve">WadeCreek     2 Track south   Wet Savanna    </t>
  </si>
  <si>
    <t>12/3</t>
  </si>
  <si>
    <t>Reed Canary #1</t>
  </si>
  <si>
    <t>Spring  2012</t>
  </si>
  <si>
    <t>Combine #1</t>
  </si>
  <si>
    <t>Aldo south</t>
  </si>
  <si>
    <t>12/2</t>
  </si>
  <si>
    <t>Combine #2</t>
  </si>
  <si>
    <t>Combine #3</t>
  </si>
  <si>
    <t>Combine #4</t>
  </si>
  <si>
    <t>Combine #5</t>
  </si>
  <si>
    <t>Combine #6 - #10</t>
  </si>
  <si>
    <t>Aldo west</t>
  </si>
  <si>
    <t>12/15</t>
  </si>
  <si>
    <t>Scientific Name    2012</t>
  </si>
  <si>
    <t>Not in Mix</t>
  </si>
  <si>
    <t>Wet</t>
  </si>
  <si>
    <t>Damp</t>
  </si>
  <si>
    <t>Top Sides</t>
  </si>
  <si>
    <t>Oak Mix</t>
  </si>
  <si>
    <t>11/ 7    SouthKnob west slope</t>
  </si>
  <si>
    <t>Walgreen</t>
  </si>
  <si>
    <t xml:space="preserve">Hyssop   Purple Giant </t>
  </si>
  <si>
    <t>8/30   SedgeMeadow east</t>
  </si>
  <si>
    <t xml:space="preserve"> 9/18    SouthDitch from OldCrossing </t>
  </si>
  <si>
    <t>11/7   SouthKnob southwest</t>
  </si>
  <si>
    <t>8/30   NorthKnob top &amp; east face</t>
  </si>
  <si>
    <t>8/30   MiddleKnob</t>
  </si>
  <si>
    <t>11/7    Old 2-track east of existing dogbane</t>
  </si>
  <si>
    <t>Apocynum sibiricum</t>
  </si>
  <si>
    <t>Dogbane, prairie indian hemp</t>
  </si>
  <si>
    <t>11/13    OldCrossing</t>
  </si>
  <si>
    <t>8/30   NorthKnob rocks</t>
  </si>
  <si>
    <t>8/30   NorthKnob, MiddleKnob Rocks</t>
  </si>
  <si>
    <t>11/9    MiddleKnob west cleared strip, SouthKnob southwest,  SouthKnob west</t>
  </si>
  <si>
    <t>Fermi 2 pods</t>
  </si>
  <si>
    <t>11/7    ShortGreen north</t>
  </si>
  <si>
    <t>11/7     MiddleKnob east &amp; south sides</t>
  </si>
  <si>
    <t>11/13    SouthKnob west</t>
  </si>
  <si>
    <t>2 oz Meier 2 oz  Buchholz</t>
  </si>
  <si>
    <t>11/9    SouthKnob south,  west end</t>
  </si>
  <si>
    <t>11/7    Rocks</t>
  </si>
  <si>
    <t>Cacalia plantaginea</t>
  </si>
  <si>
    <t>11/7    Sedge Meadow</t>
  </si>
  <si>
    <t xml:space="preserve">11/13    LakeAldo  </t>
  </si>
  <si>
    <t>Not Aldo</t>
  </si>
  <si>
    <t xml:space="preserve">6/19     Oxbows, Point18    </t>
  </si>
  <si>
    <t>Camassia scilloides</t>
  </si>
  <si>
    <t>Hyacinth Wild</t>
  </si>
  <si>
    <t xml:space="preserve">5/3     4 plugs Hitchcock </t>
  </si>
  <si>
    <t>Carex albursina</t>
  </si>
  <si>
    <t>Sedge blunt scaled wood</t>
  </si>
  <si>
    <t xml:space="preserve">5/3    4 plugs Gene's cherry </t>
  </si>
  <si>
    <t>Carex jamesii</t>
  </si>
  <si>
    <t>Sedge grass</t>
  </si>
  <si>
    <t xml:space="preserve">5/3   4 plugs southwest SouthKnob low </t>
  </si>
  <si>
    <t>Sedge rocks &amp; grass</t>
  </si>
  <si>
    <t>11/13    NorthKnob rocks</t>
  </si>
  <si>
    <t>11/7      SedgeMeadow</t>
  </si>
  <si>
    <t>8/30     SouthKnob southeast</t>
  </si>
  <si>
    <t>8/15    SouthKnob east .5 oz        8/30  MiddleKnob, EastKnob, SouthKnob</t>
  </si>
  <si>
    <t>11/7    SedgeMeadow west   Triangle tip</t>
  </si>
  <si>
    <t>11/7    Sand Milkweed #1</t>
  </si>
  <si>
    <t>11/13       Maple Oxbow</t>
  </si>
  <si>
    <t>11/7     Sand Milkweed #1</t>
  </si>
  <si>
    <t>11/7    Sand Milkweed #1,   SouthKnob top &amp; south side</t>
  </si>
  <si>
    <t>11/7    EastKnob east</t>
  </si>
  <si>
    <t xml:space="preserve">6/19     Saddle southwest    </t>
  </si>
  <si>
    <t>8/30     Wade Bottoms</t>
  </si>
  <si>
    <t>Dryopteris sp</t>
  </si>
  <si>
    <t>Tellabs fern</t>
  </si>
  <si>
    <t>Eragrostis spectabilis</t>
  </si>
  <si>
    <t>Purple Love Grass</t>
  </si>
  <si>
    <t xml:space="preserve">9/18   SouthKnob east, north, west  </t>
  </si>
  <si>
    <t>8/30     Lake Aldo,  Old crossing</t>
  </si>
  <si>
    <t xml:space="preserve"> 6/19     SouthKnob orchids   </t>
  </si>
  <si>
    <t>Galium asprellum</t>
  </si>
  <si>
    <t>Bedstraw Rough</t>
  </si>
  <si>
    <t>11/13    LakeAldo west</t>
  </si>
  <si>
    <t xml:space="preserve">9/18    WadeBottoms Sectors 2 &amp; 3   </t>
  </si>
  <si>
    <t>11/7    Spreading Dogbane</t>
  </si>
  <si>
    <t xml:space="preserve">11/7    SedgeMeadow </t>
  </si>
  <si>
    <t>11/7    SandMilkweed #2</t>
  </si>
  <si>
    <t>11/7    EastKnob</t>
  </si>
  <si>
    <t>Habenaria leucophaea</t>
  </si>
  <si>
    <t>Eastern Prairie Fringed Orchid</t>
  </si>
  <si>
    <t>9/11    oxbows</t>
  </si>
  <si>
    <t>11/13    Oak Grubs</t>
  </si>
  <si>
    <t>NorthField     WadeBottoms</t>
  </si>
  <si>
    <t>8/30      EastKnob north,  BluebellValley east</t>
  </si>
  <si>
    <t>8/30     SouthKnob north,  NorthKnob east,  MiddleKnob</t>
  </si>
  <si>
    <t>11/9    MiddleKnob Rocks</t>
  </si>
  <si>
    <t>11/7    SouthKnob southwest</t>
  </si>
  <si>
    <t>Hypericum hauseri</t>
  </si>
  <si>
    <t>St John white</t>
  </si>
  <si>
    <t>11/13    Lake Aldo tussock</t>
  </si>
  <si>
    <t xml:space="preserve">9/18       Oxbow 3   </t>
  </si>
  <si>
    <t>Isopyrum biternatum</t>
  </si>
  <si>
    <t>False Rue Anemone</t>
  </si>
  <si>
    <t xml:space="preserve">5/3      4 plugs Hitchcock  </t>
  </si>
  <si>
    <t>11/7     SedgeMeadow</t>
  </si>
  <si>
    <t xml:space="preserve"> 6/19      SouthKnob Sekiguchi        from Bernie</t>
  </si>
  <si>
    <t>Spreading Dogbane     Wade Bottoms</t>
  </si>
  <si>
    <t>NorthField    .5</t>
  </si>
  <si>
    <t>11/13    Sand Milkweed #1         NorthKnob east      Rocks</t>
  </si>
  <si>
    <t>Lithospermum croceum</t>
  </si>
  <si>
    <t>Puccoon Hairy</t>
  </si>
  <si>
    <t>11/13    SouthKnob west end</t>
  </si>
  <si>
    <t>10/15    SouthDitch</t>
  </si>
  <si>
    <t>11/13    LakeAldo</t>
  </si>
  <si>
    <t xml:space="preserve">6/19     NorthKnob side, SouthKnob side, EastKnob      6/19, 8/30 SouthKnob southeast   </t>
  </si>
  <si>
    <t xml:space="preserve">11/9     BluebellValley </t>
  </si>
  <si>
    <t>11/7    Spreading Dogbane north</t>
  </si>
  <si>
    <t xml:space="preserve">11/7    Sand Milkweed #1           </t>
  </si>
  <si>
    <t xml:space="preserve">9/18     SouthDitch,  Oxbows   </t>
  </si>
  <si>
    <t>11/9     NorthField</t>
  </si>
  <si>
    <t xml:space="preserve">9/18       EastKnob,  WadeBottoms ridge </t>
  </si>
  <si>
    <t>8/30       SouthKnob north</t>
  </si>
  <si>
    <t xml:space="preserve">6/19     Sector6 goldenrod, Sector5 south, Sector5 Aldo, LakeAldo south   </t>
  </si>
  <si>
    <t>9/2      MiddleKnob       11/13    EastKnob</t>
  </si>
  <si>
    <t>Penstemon pallidus</t>
  </si>
  <si>
    <t>Pale Beardtongue</t>
  </si>
  <si>
    <t>Phlox divaricata</t>
  </si>
  <si>
    <t>Woodland phlox</t>
  </si>
  <si>
    <t xml:space="preserve">6/19     EastKnob, SouthKnob southwest    </t>
  </si>
  <si>
    <t>11/13    Point 20</t>
  </si>
  <si>
    <t>Triangle Tip west</t>
  </si>
  <si>
    <t>Physostegia virginiana</t>
  </si>
  <si>
    <t xml:space="preserve">11/7      Triangle tip west    </t>
  </si>
  <si>
    <t xml:space="preserve">6/19    Point 18 EastDitch &amp; WestDitch, LakeAldosouth,  ReedCanaryGrass NorthField  </t>
  </si>
  <si>
    <t xml:space="preserve">11/7     Sand Milkweed #1    </t>
  </si>
  <si>
    <t>11/13    Lake Aldo edge</t>
  </si>
  <si>
    <t>8/30      SouthKnob southeast</t>
  </si>
  <si>
    <t xml:space="preserve">crew  </t>
  </si>
  <si>
    <t>11/13    Hitchcock</t>
  </si>
  <si>
    <t>Mint mountain</t>
  </si>
  <si>
    <t>11/13    Sectors 4 &amp; 5  south</t>
  </si>
  <si>
    <t>Rudbeckia lacinaiata</t>
  </si>
  <si>
    <t>Wild Golden Glow</t>
  </si>
  <si>
    <t>11/13     Maple Oxbow</t>
  </si>
  <si>
    <t>Add to non SedgeMeadow</t>
  </si>
  <si>
    <t xml:space="preserve">6/19         EastWoods, EastKnob, BluebellValleynorth, Point20  </t>
  </si>
  <si>
    <t>8/30       NorthField,  WestDitch</t>
  </si>
  <si>
    <t>Scirpus torreyi</t>
  </si>
  <si>
    <t>Torrrey's Rush</t>
  </si>
  <si>
    <t xml:space="preserve">9/18     BluebellValley east  </t>
  </si>
  <si>
    <t>8/30     SouthKnob southeast,  MiddleKnob Rocks</t>
  </si>
  <si>
    <t xml:space="preserve">6/19      EastKnob, Whichwaysoutheast, SouthKnobnorth, MiddleKnob  </t>
  </si>
  <si>
    <t xml:space="preserve">Sand Milkweed #2   </t>
  </si>
  <si>
    <t>11/13    WadeBottoms,    OldCrossing to tpost,    SouthDitch east</t>
  </si>
  <si>
    <t xml:space="preserve"> 6/19     SouthKnob northwest top  </t>
  </si>
  <si>
    <t>Sium suave</t>
  </si>
  <si>
    <t>Water Parsnip</t>
  </si>
  <si>
    <t>11/13    East FloodPlain</t>
  </si>
  <si>
    <t xml:space="preserve"> 9/18     BluebellValley east </t>
  </si>
  <si>
    <t>11/13    DitchRocks north          from TrackRoad</t>
  </si>
  <si>
    <t>Goldenrod Grass Leaved nuttali</t>
  </si>
  <si>
    <t>11/13    LakeAldo,  NorthField wet       from Tellabs Potholes</t>
  </si>
  <si>
    <t>11/13    NorthKnob east base</t>
  </si>
  <si>
    <t>Goldenrod Riddell's</t>
  </si>
  <si>
    <t>11/13    NorthDitch,   Oxbows</t>
  </si>
  <si>
    <t>11/9     NorthKnob east base to Whichway</t>
  </si>
  <si>
    <t>7/15     SouthKnob</t>
  </si>
  <si>
    <t>8/31     SouthKnob       9/2   MiddleKnob</t>
  </si>
  <si>
    <t xml:space="preserve"> 9/18     Bluebell Valley east </t>
  </si>
  <si>
    <t>Uvularia grandiflora</t>
  </si>
  <si>
    <t>Bellwort</t>
  </si>
  <si>
    <t>8/30  BluebellValley east</t>
  </si>
  <si>
    <t>11/13    SedgeMeadow</t>
  </si>
  <si>
    <t xml:space="preserve">6/19     SouthKnob southeast, NorthKnob </t>
  </si>
  <si>
    <t>6/19     EastKnob, MiddleKnob, SouthKnobnorth     2 oz;     9/18     Lupine Rise   1 oz</t>
  </si>
  <si>
    <t>11/7        Sand Milkweed #1     SouthKnob west</t>
  </si>
  <si>
    <t>8/30      NorthKnob northrocks</t>
  </si>
  <si>
    <t>Dknob, Point 20 east slope,  BluebellValley east slope, MiddleKnob east, SKnob north, EastKnob</t>
  </si>
  <si>
    <t>west, north, east slope NorthKnob,  MiddleKnob east, SouthKnob west end to west 2track</t>
  </si>
  <si>
    <t>EastKnob 3 buckets,  SouthKnob 9 buckets</t>
  </si>
  <si>
    <t>EastWoods, Bluebell Valley west slope,LupineRise</t>
  </si>
  <si>
    <t>SaddlePath west, Point20 east, DKnobSaddle &amp; SouthKnob west</t>
  </si>
  <si>
    <t>Fall 2012</t>
  </si>
  <si>
    <t xml:space="preserve">NorthField west of swale 2 buckets, Triangle west 2 buckets, </t>
  </si>
  <si>
    <t xml:space="preserve"> Triangle tip east to 2track  .5 bucket, Sector 5 east of 2track  1.5 bucket</t>
  </si>
  <si>
    <t>Spring 2013</t>
  </si>
  <si>
    <t>NorthField   8 buckets,   Point18 south 4 buckets</t>
  </si>
  <si>
    <t>Sectrs 4 &amp; 5 south, Sectrs 1,2,3 north of LakeAldo, Old 2track south of OldCrossing</t>
  </si>
  <si>
    <t>SedgeMeadow dry east end.</t>
  </si>
  <si>
    <t xml:space="preserve"> Wet #1</t>
  </si>
  <si>
    <t>EastFloodPlain  1 bucket, Low Oxbows  3 buckets,  Ditch  5 buckets</t>
  </si>
  <si>
    <t xml:space="preserve"> Wet #2</t>
  </si>
  <si>
    <t>LakeAldo wet mix</t>
  </si>
  <si>
    <t xml:space="preserve"> Wet #3</t>
  </si>
  <si>
    <t>SedgeMeadow wet mix  12/18</t>
  </si>
  <si>
    <t>Damp #1</t>
  </si>
  <si>
    <t>NorthField drainage area,     Triangle, High Oxbows</t>
  </si>
  <si>
    <t>Damp #2</t>
  </si>
  <si>
    <t>LakeAldo edge  4 buckets,   High Oxbows</t>
  </si>
  <si>
    <t>Damp #3</t>
  </si>
  <si>
    <t>SedgeMeadow damp mix,  Point18 south  1 bucket  12/18</t>
  </si>
  <si>
    <t>SouthKnob, Saddle, NorthKnob, BluebellValley  2 buckets</t>
  </si>
  <si>
    <t>EastWoods, AlphaSlope  1 bucket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</si>
</sst>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/d/yyyy;@"/>
    <numFmt numFmtId="174" formatCode="[$-409]d\-mmm;@"/>
    <numFmt numFmtId="175" formatCode="0.000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Alignment="1">
      <alignment horizontal="center" wrapText="1"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72" fontId="3" fillId="0" borderId="0" xfId="0" applyNumberFormat="1" applyFont="1" applyAlignment="1">
      <alignment horizontal="center" wrapText="1"/>
    </xf>
    <xf numFmtId="2" fontId="3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75" fontId="3" fillId="0" borderId="0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2" fontId="3" fillId="0" borderId="0" xfId="0" applyNumberFormat="1" applyFont="1" applyBorder="1" applyAlignment="1">
      <alignment horizontal="center" wrapText="1"/>
    </xf>
    <xf numFmtId="1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2" fontId="0" fillId="0" borderId="2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top"/>
    </xf>
    <xf numFmtId="2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center"/>
    </xf>
    <xf numFmtId="173" fontId="0" fillId="0" borderId="0" xfId="0" applyNumberFormat="1" applyFont="1" applyBorder="1" applyAlignment="1">
      <alignment horizontal="left" vertical="center"/>
    </xf>
    <xf numFmtId="173" fontId="0" fillId="0" borderId="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top"/>
    </xf>
    <xf numFmtId="0" fontId="4" fillId="0" borderId="0" xfId="0" applyFont="1" applyAlignment="1">
      <alignment/>
    </xf>
    <xf numFmtId="14" fontId="0" fillId="0" borderId="0" xfId="0" applyNumberFormat="1" applyFont="1" applyBorder="1" applyAlignment="1">
      <alignment horizontal="left" vertical="center"/>
    </xf>
    <xf numFmtId="16" fontId="0" fillId="0" borderId="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 quotePrefix="1">
      <alignment horizontal="center" vertical="top"/>
    </xf>
    <xf numFmtId="0" fontId="0" fillId="0" borderId="0" xfId="0" applyFont="1" applyBorder="1" applyAlignment="1" quotePrefix="1">
      <alignment horizontal="left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73" fontId="0" fillId="0" borderId="0" xfId="0" applyNumberFormat="1" applyFont="1" applyBorder="1" applyAlignment="1">
      <alignment horizontal="left" wrapText="1"/>
    </xf>
    <xf numFmtId="2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left"/>
    </xf>
    <xf numFmtId="1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2" fontId="0" fillId="0" borderId="2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top"/>
    </xf>
    <xf numFmtId="172" fontId="0" fillId="0" borderId="10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vertical="top"/>
    </xf>
    <xf numFmtId="2" fontId="4" fillId="0" borderId="22" xfId="0" applyNumberFormat="1" applyFont="1" applyBorder="1" applyAlignment="1">
      <alignment horizontal="center" vertical="top"/>
    </xf>
    <xf numFmtId="0" fontId="0" fillId="0" borderId="0" xfId="0" applyFont="1" applyBorder="1" applyAlignment="1" quotePrefix="1">
      <alignment horizontal="left" vertical="center"/>
    </xf>
    <xf numFmtId="1" fontId="4" fillId="0" borderId="10" xfId="0" applyNumberFormat="1" applyFont="1" applyBorder="1" applyAlignment="1">
      <alignment horizontal="center" vertical="top"/>
    </xf>
    <xf numFmtId="2" fontId="0" fillId="0" borderId="0" xfId="0" applyNumberFormat="1" applyFont="1" applyAlignment="1" quotePrefix="1">
      <alignment horizontal="left" vertical="center"/>
    </xf>
    <xf numFmtId="0" fontId="0" fillId="0" borderId="0" xfId="0" applyNumberFormat="1" applyFont="1" applyBorder="1" applyAlignment="1" quotePrefix="1">
      <alignment horizontal="left" vertical="center"/>
    </xf>
    <xf numFmtId="2" fontId="4" fillId="0" borderId="22" xfId="0" applyNumberFormat="1" applyFont="1" applyFill="1" applyBorder="1" applyAlignment="1">
      <alignment horizontal="center" vertical="top"/>
    </xf>
    <xf numFmtId="2" fontId="0" fillId="0" borderId="0" xfId="0" applyNumberFormat="1" applyFont="1" applyAlignment="1" quotePrefix="1">
      <alignment horizontal="center" vertical="center"/>
    </xf>
    <xf numFmtId="1" fontId="0" fillId="0" borderId="11" xfId="0" applyNumberFormat="1" applyFont="1" applyBorder="1" applyAlignment="1">
      <alignment horizontal="left" vertical="center" wrapText="1"/>
    </xf>
    <xf numFmtId="173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2" fontId="0" fillId="0" borderId="22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3" fontId="0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2" fontId="3" fillId="0" borderId="23" xfId="0" applyNumberFormat="1" applyFont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56"/>
  <sheetViews>
    <sheetView workbookViewId="0" topLeftCell="A27">
      <selection activeCell="D57" sqref="D57"/>
    </sheetView>
  </sheetViews>
  <sheetFormatPr defaultColWidth="8.8515625" defaultRowHeight="12.75"/>
  <cols>
    <col min="1" max="1" width="27.7109375" style="0" customWidth="1"/>
    <col min="2" max="2" width="22.28125" style="0" customWidth="1"/>
    <col min="3" max="3" width="12.421875" style="1" customWidth="1"/>
    <col min="4" max="4" width="27.421875" style="0" customWidth="1"/>
    <col min="5" max="5" width="8.8515625" style="0" customWidth="1"/>
    <col min="6" max="6" width="13.421875" style="0" customWidth="1"/>
  </cols>
  <sheetData>
    <row r="3" ht="12">
      <c r="A3" s="8" t="s">
        <v>1060</v>
      </c>
    </row>
    <row r="4" ht="12">
      <c r="A4" s="8"/>
    </row>
    <row r="5" spans="1:2" ht="12">
      <c r="A5" s="56" t="s">
        <v>1061</v>
      </c>
      <c r="B5" s="56" t="s">
        <v>1020</v>
      </c>
    </row>
    <row r="6" spans="1:2" ht="12">
      <c r="A6" t="s">
        <v>133</v>
      </c>
      <c r="B6" t="s">
        <v>905</v>
      </c>
    </row>
    <row r="7" spans="1:2" ht="12">
      <c r="A7" t="s">
        <v>284</v>
      </c>
      <c r="B7" t="s">
        <v>285</v>
      </c>
    </row>
    <row r="8" spans="1:2" ht="12">
      <c r="A8" t="s">
        <v>1021</v>
      </c>
      <c r="B8" t="s">
        <v>1043</v>
      </c>
    </row>
    <row r="9" spans="1:2" ht="12">
      <c r="A9" t="s">
        <v>51</v>
      </c>
      <c r="B9" t="s">
        <v>52</v>
      </c>
    </row>
    <row r="10" spans="1:2" ht="12">
      <c r="A10" t="s">
        <v>305</v>
      </c>
      <c r="B10" t="s">
        <v>306</v>
      </c>
    </row>
    <row r="11" spans="1:2" ht="12">
      <c r="A11" t="s">
        <v>68</v>
      </c>
      <c r="B11" t="s">
        <v>69</v>
      </c>
    </row>
    <row r="12" spans="1:2" ht="12">
      <c r="A12" t="s">
        <v>62</v>
      </c>
      <c r="B12" t="s">
        <v>63</v>
      </c>
    </row>
    <row r="13" spans="1:2" ht="12">
      <c r="A13" t="s">
        <v>243</v>
      </c>
      <c r="B13" t="s">
        <v>244</v>
      </c>
    </row>
    <row r="14" spans="1:2" ht="12">
      <c r="A14" t="s">
        <v>215</v>
      </c>
      <c r="B14" t="s">
        <v>216</v>
      </c>
    </row>
    <row r="15" spans="1:2" ht="12">
      <c r="A15" t="s">
        <v>182</v>
      </c>
      <c r="B15" t="s">
        <v>183</v>
      </c>
    </row>
    <row r="16" spans="1:2" ht="12">
      <c r="A16" t="s">
        <v>823</v>
      </c>
      <c r="B16" t="s">
        <v>526</v>
      </c>
    </row>
    <row r="17" spans="1:2" ht="12">
      <c r="A17" t="s">
        <v>160</v>
      </c>
      <c r="B17" t="s">
        <v>161</v>
      </c>
    </row>
    <row r="18" spans="1:2" ht="12">
      <c r="A18" t="s">
        <v>220</v>
      </c>
      <c r="B18" t="s">
        <v>221</v>
      </c>
    </row>
    <row r="19" spans="1:2" ht="12">
      <c r="A19" t="s">
        <v>437</v>
      </c>
      <c r="B19" t="s">
        <v>303</v>
      </c>
    </row>
    <row r="20" spans="1:2" ht="12">
      <c r="A20" t="s">
        <v>227</v>
      </c>
      <c r="B20" t="s">
        <v>228</v>
      </c>
    </row>
    <row r="21" spans="1:2" ht="12">
      <c r="A21" t="s">
        <v>28</v>
      </c>
      <c r="B21" t="s">
        <v>29</v>
      </c>
    </row>
    <row r="22" spans="1:2" ht="12">
      <c r="A22" t="s">
        <v>152</v>
      </c>
      <c r="B22" t="s">
        <v>153</v>
      </c>
    </row>
    <row r="23" spans="1:2" ht="12">
      <c r="A23" t="s">
        <v>229</v>
      </c>
      <c r="B23" t="s">
        <v>230</v>
      </c>
    </row>
    <row r="24" spans="1:2" ht="12">
      <c r="A24" t="s">
        <v>246</v>
      </c>
      <c r="B24" t="s">
        <v>431</v>
      </c>
    </row>
    <row r="25" spans="1:2" ht="12">
      <c r="A25" t="s">
        <v>1047</v>
      </c>
      <c r="B25" t="s">
        <v>261</v>
      </c>
    </row>
    <row r="26" spans="1:2" ht="12">
      <c r="A26" t="s">
        <v>126</v>
      </c>
      <c r="B26" t="s">
        <v>127</v>
      </c>
    </row>
    <row r="27" ht="9.75" customHeight="1"/>
    <row r="28" spans="1:3" ht="12">
      <c r="A28" t="s">
        <v>1044</v>
      </c>
      <c r="B28" t="s">
        <v>1045</v>
      </c>
      <c r="C28" s="25" t="s">
        <v>1049</v>
      </c>
    </row>
    <row r="30" spans="1:3" ht="12">
      <c r="A30" s="41" t="s">
        <v>328</v>
      </c>
      <c r="B30" s="37">
        <v>22</v>
      </c>
      <c r="C30"/>
    </row>
    <row r="33" spans="1:3" ht="12">
      <c r="A33" s="8" t="s">
        <v>1046</v>
      </c>
      <c r="C33"/>
    </row>
    <row r="34" ht="12">
      <c r="A34" t="s">
        <v>1059</v>
      </c>
    </row>
    <row r="35" spans="1:2" ht="12">
      <c r="A35" t="s">
        <v>315</v>
      </c>
      <c r="B35" t="s">
        <v>316</v>
      </c>
    </row>
    <row r="36" spans="1:2" ht="12">
      <c r="A36" t="s">
        <v>133</v>
      </c>
      <c r="B36" t="s">
        <v>905</v>
      </c>
    </row>
    <row r="37" spans="1:2" ht="12">
      <c r="A37" t="s">
        <v>186</v>
      </c>
      <c r="B37" t="s">
        <v>476</v>
      </c>
    </row>
    <row r="38" spans="1:2" ht="12">
      <c r="A38" s="38" t="s">
        <v>108</v>
      </c>
      <c r="B38" s="39" t="s">
        <v>786</v>
      </c>
    </row>
    <row r="39" spans="1:2" ht="12">
      <c r="A39" t="s">
        <v>53</v>
      </c>
      <c r="B39" t="s">
        <v>54</v>
      </c>
    </row>
    <row r="40" spans="1:2" ht="12">
      <c r="A40" t="s">
        <v>250</v>
      </c>
      <c r="B40" t="s">
        <v>251</v>
      </c>
    </row>
    <row r="41" spans="1:2" ht="12">
      <c r="A41" t="s">
        <v>294</v>
      </c>
      <c r="B41" t="s">
        <v>295</v>
      </c>
    </row>
    <row r="42" spans="1:2" ht="12">
      <c r="A42" t="s">
        <v>182</v>
      </c>
      <c r="B42" t="s">
        <v>183</v>
      </c>
    </row>
    <row r="43" spans="1:2" ht="12">
      <c r="A43" t="s">
        <v>266</v>
      </c>
      <c r="B43" t="s">
        <v>493</v>
      </c>
    </row>
    <row r="44" spans="1:2" ht="12">
      <c r="A44" t="s">
        <v>39</v>
      </c>
      <c r="B44" t="s">
        <v>40</v>
      </c>
    </row>
    <row r="45" spans="1:2" ht="12">
      <c r="A45" t="s">
        <v>402</v>
      </c>
      <c r="B45" t="s">
        <v>97</v>
      </c>
    </row>
    <row r="46" spans="1:2" ht="12">
      <c r="A46" t="s">
        <v>1047</v>
      </c>
      <c r="B46" t="s">
        <v>261</v>
      </c>
    </row>
    <row r="47" spans="1:2" ht="12">
      <c r="A47" t="s">
        <v>36</v>
      </c>
      <c r="B47" t="s">
        <v>37</v>
      </c>
    </row>
    <row r="48" spans="1:2" ht="12">
      <c r="A48" t="s">
        <v>70</v>
      </c>
      <c r="B48" t="s">
        <v>71</v>
      </c>
    </row>
    <row r="49" spans="1:2" ht="12">
      <c r="A49" t="s">
        <v>126</v>
      </c>
      <c r="B49" t="s">
        <v>127</v>
      </c>
    </row>
    <row r="50" spans="1:2" ht="12">
      <c r="A50" t="s">
        <v>114</v>
      </c>
      <c r="B50" t="s">
        <v>115</v>
      </c>
    </row>
    <row r="51" ht="9.75" customHeight="1"/>
    <row r="52" spans="1:3" ht="12">
      <c r="A52" t="s">
        <v>1044</v>
      </c>
      <c r="B52" t="s">
        <v>1045</v>
      </c>
      <c r="C52" s="25" t="s">
        <v>1049</v>
      </c>
    </row>
    <row r="54" spans="1:3" ht="12">
      <c r="A54" s="41" t="s">
        <v>328</v>
      </c>
      <c r="B54" s="37">
        <v>17</v>
      </c>
      <c r="C54"/>
    </row>
    <row r="56" spans="1:3" ht="12">
      <c r="A56" s="8" t="s">
        <v>1048</v>
      </c>
      <c r="B56" s="21">
        <v>35</v>
      </c>
      <c r="C56"/>
    </row>
  </sheetData>
  <sheetProtection/>
  <printOptions gridLines="1"/>
  <pageMargins left="0.75" right="0.75" top="0.85" bottom="0.7" header="0.4" footer="0.25"/>
  <pageSetup horizontalDpi="600" verticalDpi="600" orientation="portrait"/>
  <headerFooter alignWithMargins="0">
    <oddHeader>&amp;C&amp;"Arial,Bold"&amp;12Kleiman Seed Mix 1999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3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N10" sqref="N10"/>
    </sheetView>
  </sheetViews>
  <sheetFormatPr defaultColWidth="8.8515625" defaultRowHeight="12.75"/>
  <cols>
    <col min="1" max="1" width="23.28125" style="0" customWidth="1"/>
    <col min="2" max="2" width="21.8515625" style="0" customWidth="1"/>
    <col min="3" max="3" width="7.8515625" style="27" customWidth="1"/>
    <col min="4" max="4" width="8.28125" style="1" customWidth="1"/>
    <col min="5" max="5" width="1.7109375" style="0" customWidth="1"/>
    <col min="6" max="6" width="8.421875" style="0" customWidth="1"/>
    <col min="7" max="7" width="6.140625" style="45" customWidth="1"/>
    <col min="8" max="8" width="6.7109375" style="45" customWidth="1"/>
    <col min="9" max="9" width="9.28125" style="43" customWidth="1"/>
    <col min="10" max="10" width="9.140625" style="45" customWidth="1"/>
    <col min="11" max="11" width="7.8515625" style="45" customWidth="1"/>
    <col min="12" max="12" width="8.28125" style="45" customWidth="1"/>
    <col min="13" max="13" width="10.00390625" style="45" customWidth="1"/>
    <col min="14" max="14" width="8.28125" style="45" customWidth="1"/>
    <col min="15" max="15" width="7.140625" style="45" customWidth="1"/>
  </cols>
  <sheetData>
    <row r="1" ht="22.5" customHeight="1">
      <c r="A1" s="19" t="s">
        <v>1074</v>
      </c>
    </row>
    <row r="2" spans="1:15" s="29" customFormat="1" ht="30.75" customHeight="1">
      <c r="A2" s="56" t="s">
        <v>1061</v>
      </c>
      <c r="B2" s="56" t="s">
        <v>1020</v>
      </c>
      <c r="C2" s="42" t="s">
        <v>330</v>
      </c>
      <c r="D2" s="57" t="s">
        <v>331</v>
      </c>
      <c r="E2" s="56"/>
      <c r="F2" s="57" t="s">
        <v>332</v>
      </c>
      <c r="G2" s="58" t="s">
        <v>1017</v>
      </c>
      <c r="H2" s="58" t="s">
        <v>916</v>
      </c>
      <c r="I2" s="58" t="s">
        <v>333</v>
      </c>
      <c r="J2" s="58" t="s">
        <v>509</v>
      </c>
      <c r="K2" s="58" t="s">
        <v>1018</v>
      </c>
      <c r="L2" s="58" t="s">
        <v>1019</v>
      </c>
      <c r="M2" s="58" t="s">
        <v>335</v>
      </c>
      <c r="N2" s="58" t="s">
        <v>589</v>
      </c>
      <c r="O2" s="58" t="s">
        <v>601</v>
      </c>
    </row>
    <row r="4" spans="1:16" ht="12">
      <c r="A4" t="s">
        <v>1031</v>
      </c>
      <c r="B4" t="s">
        <v>927</v>
      </c>
      <c r="D4" s="1">
        <v>0.01</v>
      </c>
      <c r="E4" s="44"/>
      <c r="F4" t="s">
        <v>928</v>
      </c>
      <c r="P4" s="2" t="s">
        <v>1072</v>
      </c>
    </row>
    <row r="5" spans="1:15" ht="12">
      <c r="A5" t="s">
        <v>315</v>
      </c>
      <c r="B5" t="s">
        <v>316</v>
      </c>
      <c r="D5" s="1">
        <v>2</v>
      </c>
      <c r="E5" s="44"/>
      <c r="G5" s="45" t="s">
        <v>800</v>
      </c>
      <c r="H5" s="45" t="s">
        <v>800</v>
      </c>
      <c r="I5" s="43">
        <v>0.1</v>
      </c>
      <c r="K5" s="45" t="s">
        <v>800</v>
      </c>
      <c r="L5" s="45" t="s">
        <v>800</v>
      </c>
      <c r="M5" s="45" t="s">
        <v>800</v>
      </c>
      <c r="N5" s="45" t="s">
        <v>800</v>
      </c>
      <c r="O5" s="45" t="s">
        <v>800</v>
      </c>
    </row>
    <row r="6" spans="1:15" ht="12">
      <c r="A6" t="s">
        <v>133</v>
      </c>
      <c r="B6" t="s">
        <v>134</v>
      </c>
      <c r="D6" s="1">
        <v>10</v>
      </c>
      <c r="E6" s="44"/>
      <c r="G6" s="45" t="s">
        <v>800</v>
      </c>
      <c r="H6" s="45" t="s">
        <v>800</v>
      </c>
      <c r="I6" s="43">
        <v>0.625</v>
      </c>
      <c r="J6" s="45" t="s">
        <v>800</v>
      </c>
      <c r="K6" s="45" t="s">
        <v>800</v>
      </c>
      <c r="L6" s="45" t="s">
        <v>800</v>
      </c>
      <c r="M6" s="45" t="s">
        <v>800</v>
      </c>
      <c r="N6" s="45" t="s">
        <v>800</v>
      </c>
      <c r="O6" s="45" t="s">
        <v>800</v>
      </c>
    </row>
    <row r="7" spans="1:15" ht="12">
      <c r="A7" t="s">
        <v>135</v>
      </c>
      <c r="B7" t="s">
        <v>670</v>
      </c>
      <c r="C7" s="27">
        <v>1</v>
      </c>
      <c r="D7" s="1">
        <v>7</v>
      </c>
      <c r="E7" s="44"/>
      <c r="G7" s="45" t="s">
        <v>800</v>
      </c>
      <c r="H7" s="45" t="s">
        <v>800</v>
      </c>
      <c r="I7" s="43">
        <v>1.4375</v>
      </c>
      <c r="J7" s="45" t="s">
        <v>800</v>
      </c>
      <c r="K7" s="45" t="s">
        <v>800</v>
      </c>
      <c r="L7" s="45" t="s">
        <v>800</v>
      </c>
      <c r="M7" s="45" t="s">
        <v>800</v>
      </c>
      <c r="N7" s="45" t="s">
        <v>800</v>
      </c>
      <c r="O7" s="45" t="s">
        <v>800</v>
      </c>
    </row>
    <row r="8" spans="1:15" ht="12">
      <c r="A8" t="s">
        <v>1034</v>
      </c>
      <c r="B8" t="s">
        <v>649</v>
      </c>
      <c r="D8" s="1">
        <v>1</v>
      </c>
      <c r="E8" s="44"/>
      <c r="G8" s="45" t="s">
        <v>800</v>
      </c>
      <c r="H8" s="45" t="s">
        <v>800</v>
      </c>
      <c r="I8" s="43" t="s">
        <v>800</v>
      </c>
      <c r="J8" s="45" t="s">
        <v>800</v>
      </c>
      <c r="K8" s="45" t="s">
        <v>800</v>
      </c>
      <c r="L8" s="45" t="s">
        <v>800</v>
      </c>
      <c r="M8" s="45" t="s">
        <v>800</v>
      </c>
      <c r="N8" s="45">
        <v>0.0625</v>
      </c>
      <c r="O8" s="45" t="s">
        <v>800</v>
      </c>
    </row>
    <row r="9" spans="1:15" ht="12">
      <c r="A9" t="s">
        <v>187</v>
      </c>
      <c r="B9" t="s">
        <v>966</v>
      </c>
      <c r="D9" s="1">
        <v>1</v>
      </c>
      <c r="E9" s="44"/>
      <c r="F9" t="s">
        <v>967</v>
      </c>
      <c r="J9" s="45" t="s">
        <v>800</v>
      </c>
      <c r="K9" s="45" t="s">
        <v>800</v>
      </c>
      <c r="L9" s="45" t="s">
        <v>800</v>
      </c>
      <c r="M9" s="45" t="s">
        <v>800</v>
      </c>
      <c r="N9" s="45" t="s">
        <v>800</v>
      </c>
      <c r="O9" s="45" t="s">
        <v>800</v>
      </c>
    </row>
    <row r="10" spans="1:15" ht="12">
      <c r="A10" t="s">
        <v>186</v>
      </c>
      <c r="B10" t="s">
        <v>476</v>
      </c>
      <c r="C10" s="27">
        <v>1</v>
      </c>
      <c r="D10" s="1">
        <v>3</v>
      </c>
      <c r="E10" s="44"/>
      <c r="G10" s="45" t="s">
        <v>800</v>
      </c>
      <c r="H10" s="45">
        <v>0.296875</v>
      </c>
      <c r="J10" s="45">
        <v>0.296875</v>
      </c>
      <c r="K10" s="45" t="s">
        <v>800</v>
      </c>
      <c r="L10" s="45">
        <v>0.296875</v>
      </c>
      <c r="M10" s="45" t="s">
        <v>800</v>
      </c>
      <c r="N10" s="45" t="s">
        <v>800</v>
      </c>
      <c r="O10" s="45" t="s">
        <v>800</v>
      </c>
    </row>
    <row r="11" spans="1:15" ht="12">
      <c r="A11" t="s">
        <v>154</v>
      </c>
      <c r="B11" t="s">
        <v>155</v>
      </c>
      <c r="C11" s="27">
        <v>3</v>
      </c>
      <c r="D11" s="1">
        <v>0</v>
      </c>
      <c r="E11" s="44"/>
      <c r="G11" s="45" t="s">
        <v>800</v>
      </c>
      <c r="H11" s="45">
        <v>1.5</v>
      </c>
      <c r="J11" s="45">
        <v>1.5</v>
      </c>
      <c r="K11" s="45" t="s">
        <v>800</v>
      </c>
      <c r="L11" s="45" t="s">
        <v>800</v>
      </c>
      <c r="M11" s="45" t="s">
        <v>800</v>
      </c>
      <c r="N11" s="45" t="s">
        <v>800</v>
      </c>
      <c r="O11" s="45" t="s">
        <v>800</v>
      </c>
    </row>
    <row r="12" spans="1:15" ht="12">
      <c r="A12" t="s">
        <v>142</v>
      </c>
      <c r="B12" t="s">
        <v>143</v>
      </c>
      <c r="D12" s="1">
        <v>11</v>
      </c>
      <c r="E12" s="44"/>
      <c r="G12" s="45" t="s">
        <v>800</v>
      </c>
      <c r="H12" s="45" t="s">
        <v>800</v>
      </c>
      <c r="I12" s="43">
        <v>0.6875</v>
      </c>
      <c r="J12" s="45" t="s">
        <v>800</v>
      </c>
      <c r="K12" s="45" t="s">
        <v>800</v>
      </c>
      <c r="L12" s="45" t="s">
        <v>800</v>
      </c>
      <c r="M12" s="45" t="s">
        <v>800</v>
      </c>
      <c r="N12" s="45" t="s">
        <v>800</v>
      </c>
      <c r="O12" s="45" t="s">
        <v>800</v>
      </c>
    </row>
    <row r="13" spans="1:15" ht="12">
      <c r="A13" t="s">
        <v>49</v>
      </c>
      <c r="B13" t="s">
        <v>50</v>
      </c>
      <c r="D13" s="1">
        <v>2</v>
      </c>
      <c r="E13" s="44"/>
      <c r="F13" t="s">
        <v>936</v>
      </c>
      <c r="J13" s="45" t="s">
        <v>800</v>
      </c>
      <c r="K13" s="45" t="s">
        <v>800</v>
      </c>
      <c r="L13" s="45" t="s">
        <v>800</v>
      </c>
      <c r="M13" s="45" t="s">
        <v>800</v>
      </c>
      <c r="N13" s="45" t="s">
        <v>800</v>
      </c>
      <c r="O13" s="45" t="s">
        <v>800</v>
      </c>
    </row>
    <row r="14" spans="1:15" ht="12">
      <c r="A14" t="s">
        <v>284</v>
      </c>
      <c r="B14" t="s">
        <v>285</v>
      </c>
      <c r="C14" s="27">
        <v>2</v>
      </c>
      <c r="D14" s="1">
        <v>7</v>
      </c>
      <c r="E14" s="44"/>
      <c r="G14" s="45">
        <v>0.4875</v>
      </c>
      <c r="H14" s="45">
        <v>0.4875</v>
      </c>
      <c r="I14" s="43" t="s">
        <v>800</v>
      </c>
      <c r="J14" s="45">
        <v>0.4875</v>
      </c>
      <c r="K14" s="45">
        <v>0.4875</v>
      </c>
      <c r="L14" s="45">
        <v>0.4875</v>
      </c>
      <c r="M14" s="45" t="s">
        <v>800</v>
      </c>
      <c r="N14" s="45" t="s">
        <v>800</v>
      </c>
      <c r="O14" s="45" t="s">
        <v>800</v>
      </c>
    </row>
    <row r="15" spans="1:15" ht="12">
      <c r="A15" t="s">
        <v>282</v>
      </c>
      <c r="B15" t="s">
        <v>792</v>
      </c>
      <c r="D15" s="1">
        <v>0.5</v>
      </c>
      <c r="E15" s="44"/>
      <c r="G15" s="45" t="s">
        <v>800</v>
      </c>
      <c r="H15" s="45" t="s">
        <v>800</v>
      </c>
      <c r="I15" s="43" t="s">
        <v>800</v>
      </c>
      <c r="J15" s="45" t="s">
        <v>800</v>
      </c>
      <c r="K15" s="45" t="s">
        <v>800</v>
      </c>
      <c r="L15" s="45" t="s">
        <v>800</v>
      </c>
      <c r="M15" s="45" t="s">
        <v>800</v>
      </c>
      <c r="N15" s="45" t="s">
        <v>800</v>
      </c>
      <c r="O15" s="45" t="s">
        <v>800</v>
      </c>
    </row>
    <row r="16" spans="1:15" ht="12">
      <c r="A16" t="s">
        <v>482</v>
      </c>
      <c r="B16" t="s">
        <v>219</v>
      </c>
      <c r="D16" s="1">
        <v>0.5</v>
      </c>
      <c r="E16" s="44"/>
      <c r="F16" t="s">
        <v>972</v>
      </c>
      <c r="I16" s="43" t="s">
        <v>800</v>
      </c>
      <c r="J16" s="45" t="s">
        <v>800</v>
      </c>
      <c r="K16" s="45" t="s">
        <v>800</v>
      </c>
      <c r="L16" s="45" t="s">
        <v>800</v>
      </c>
      <c r="M16" s="45" t="s">
        <v>800</v>
      </c>
      <c r="N16" s="45" t="s">
        <v>800</v>
      </c>
      <c r="O16" s="45" t="s">
        <v>800</v>
      </c>
    </row>
    <row r="17" spans="1:15" ht="12">
      <c r="A17" t="s">
        <v>973</v>
      </c>
      <c r="B17" t="s">
        <v>219</v>
      </c>
      <c r="D17" s="1">
        <v>0.5</v>
      </c>
      <c r="E17" s="44"/>
      <c r="F17" t="s">
        <v>972</v>
      </c>
      <c r="I17" s="43" t="s">
        <v>800</v>
      </c>
      <c r="J17" s="45" t="s">
        <v>800</v>
      </c>
      <c r="K17" s="45" t="s">
        <v>800</v>
      </c>
      <c r="L17" s="45" t="s">
        <v>800</v>
      </c>
      <c r="M17" s="45" t="s">
        <v>800</v>
      </c>
      <c r="N17" s="45" t="s">
        <v>800</v>
      </c>
      <c r="O17" s="45" t="s">
        <v>800</v>
      </c>
    </row>
    <row r="18" spans="1:15" ht="12">
      <c r="A18" t="s">
        <v>641</v>
      </c>
      <c r="B18" t="s">
        <v>642</v>
      </c>
      <c r="D18" s="1">
        <v>1</v>
      </c>
      <c r="E18" s="44"/>
      <c r="G18" s="45" t="s">
        <v>800</v>
      </c>
      <c r="H18" s="45" t="s">
        <v>800</v>
      </c>
      <c r="I18" s="43" t="s">
        <v>800</v>
      </c>
      <c r="J18" s="45" t="s">
        <v>800</v>
      </c>
      <c r="K18" s="45" t="s">
        <v>800</v>
      </c>
      <c r="L18" s="45" t="s">
        <v>800</v>
      </c>
      <c r="M18" s="45" t="s">
        <v>800</v>
      </c>
      <c r="N18" s="45">
        <v>0.0625</v>
      </c>
      <c r="O18" s="45" t="s">
        <v>800</v>
      </c>
    </row>
    <row r="19" spans="1:6" ht="12">
      <c r="A19" t="s">
        <v>939</v>
      </c>
      <c r="B19" t="s">
        <v>940</v>
      </c>
      <c r="D19" s="1">
        <v>0.1</v>
      </c>
      <c r="E19" s="44"/>
      <c r="F19" t="s">
        <v>941</v>
      </c>
    </row>
    <row r="20" spans="1:6" ht="12">
      <c r="A20" t="s">
        <v>146</v>
      </c>
      <c r="B20" t="s">
        <v>147</v>
      </c>
      <c r="C20" s="27">
        <v>1</v>
      </c>
      <c r="D20" s="1">
        <v>4</v>
      </c>
      <c r="E20" s="44"/>
      <c r="F20" t="s">
        <v>1029</v>
      </c>
    </row>
    <row r="21" spans="1:15" ht="12">
      <c r="A21" t="s">
        <v>604</v>
      </c>
      <c r="B21" t="s">
        <v>605</v>
      </c>
      <c r="C21" s="27">
        <v>2</v>
      </c>
      <c r="D21" s="1">
        <v>0</v>
      </c>
      <c r="E21" s="44"/>
      <c r="G21" s="45" t="s">
        <v>800</v>
      </c>
      <c r="H21" s="45" t="s">
        <v>800</v>
      </c>
      <c r="I21" s="43" t="s">
        <v>800</v>
      </c>
      <c r="J21" s="45" t="s">
        <v>800</v>
      </c>
      <c r="K21" s="45" t="s">
        <v>800</v>
      </c>
      <c r="L21" s="45">
        <v>2</v>
      </c>
      <c r="M21" s="45" t="s">
        <v>800</v>
      </c>
      <c r="N21" s="45" t="s">
        <v>800</v>
      </c>
      <c r="O21" s="45" t="s">
        <v>800</v>
      </c>
    </row>
    <row r="22" spans="1:15" ht="12">
      <c r="A22" t="s">
        <v>21</v>
      </c>
      <c r="B22" t="s">
        <v>22</v>
      </c>
      <c r="C22" s="27">
        <v>2</v>
      </c>
      <c r="D22" s="1">
        <v>9</v>
      </c>
      <c r="E22" s="44"/>
      <c r="G22" s="45" t="s">
        <v>800</v>
      </c>
      <c r="H22" s="45" t="s">
        <v>800</v>
      </c>
      <c r="I22" s="43">
        <v>1.28125</v>
      </c>
      <c r="J22" s="45" t="s">
        <v>800</v>
      </c>
      <c r="K22" s="45" t="s">
        <v>800</v>
      </c>
      <c r="L22" s="45">
        <v>1.28125</v>
      </c>
      <c r="M22" s="45" t="s">
        <v>800</v>
      </c>
      <c r="N22" s="45" t="s">
        <v>800</v>
      </c>
      <c r="O22" s="45" t="s">
        <v>800</v>
      </c>
    </row>
    <row r="23" spans="1:15" ht="12">
      <c r="A23" t="s">
        <v>686</v>
      </c>
      <c r="B23" t="s">
        <v>687</v>
      </c>
      <c r="D23" s="1">
        <v>0.1</v>
      </c>
      <c r="E23" s="44"/>
      <c r="F23" t="s">
        <v>962</v>
      </c>
      <c r="I23" s="43" t="s">
        <v>800</v>
      </c>
      <c r="J23" s="45" t="s">
        <v>800</v>
      </c>
      <c r="K23" s="45" t="s">
        <v>800</v>
      </c>
      <c r="L23" s="45" t="s">
        <v>800</v>
      </c>
      <c r="M23" s="45" t="s">
        <v>800</v>
      </c>
      <c r="N23" s="45" t="s">
        <v>800</v>
      </c>
      <c r="O23" s="45" t="s">
        <v>800</v>
      </c>
    </row>
    <row r="24" spans="1:15" ht="12">
      <c r="A24" t="s">
        <v>274</v>
      </c>
      <c r="B24" t="s">
        <v>275</v>
      </c>
      <c r="D24" s="1">
        <v>4</v>
      </c>
      <c r="E24" s="44"/>
      <c r="F24" t="s">
        <v>964</v>
      </c>
      <c r="K24" s="45" t="s">
        <v>800</v>
      </c>
      <c r="L24" s="45" t="s">
        <v>800</v>
      </c>
      <c r="M24" s="45">
        <v>0.0825</v>
      </c>
      <c r="N24" s="45">
        <v>0.0825</v>
      </c>
      <c r="O24" s="45">
        <v>0.0825</v>
      </c>
    </row>
    <row r="25" spans="1:15" ht="12">
      <c r="A25" t="s">
        <v>690</v>
      </c>
      <c r="B25" t="s">
        <v>691</v>
      </c>
      <c r="D25" s="1">
        <v>5</v>
      </c>
      <c r="E25" s="44"/>
      <c r="F25" t="s">
        <v>963</v>
      </c>
      <c r="K25" s="45" t="s">
        <v>800</v>
      </c>
      <c r="L25" s="45" t="s">
        <v>800</v>
      </c>
      <c r="M25" s="45">
        <v>0.078125</v>
      </c>
      <c r="N25" s="45">
        <v>0.15625</v>
      </c>
      <c r="O25" s="45">
        <v>0.078125</v>
      </c>
    </row>
    <row r="26" spans="1:15" ht="12">
      <c r="A26" t="s">
        <v>684</v>
      </c>
      <c r="B26" t="s">
        <v>685</v>
      </c>
      <c r="D26" s="1">
        <v>1</v>
      </c>
      <c r="E26" s="44"/>
      <c r="G26" s="45" t="s">
        <v>800</v>
      </c>
      <c r="H26" s="45" t="s">
        <v>800</v>
      </c>
      <c r="I26" s="43" t="s">
        <v>800</v>
      </c>
      <c r="J26" s="45" t="s">
        <v>800</v>
      </c>
      <c r="K26" s="45" t="s">
        <v>800</v>
      </c>
      <c r="L26" s="45">
        <v>0.0625</v>
      </c>
      <c r="M26" s="45" t="s">
        <v>800</v>
      </c>
      <c r="N26" s="45" t="s">
        <v>800</v>
      </c>
      <c r="O26" s="45" t="s">
        <v>800</v>
      </c>
    </row>
    <row r="27" spans="1:15" ht="12">
      <c r="A27" t="s">
        <v>518</v>
      </c>
      <c r="B27" t="s">
        <v>683</v>
      </c>
      <c r="D27" s="1">
        <v>1</v>
      </c>
      <c r="E27" s="44"/>
      <c r="F27" t="s">
        <v>1028</v>
      </c>
      <c r="H27" s="45" t="s">
        <v>800</v>
      </c>
      <c r="I27" s="43" t="s">
        <v>800</v>
      </c>
      <c r="J27" s="45" t="s">
        <v>800</v>
      </c>
      <c r="K27" s="45" t="s">
        <v>800</v>
      </c>
      <c r="L27" s="45" t="s">
        <v>800</v>
      </c>
      <c r="M27" s="45" t="s">
        <v>800</v>
      </c>
      <c r="N27" s="45" t="s">
        <v>800</v>
      </c>
      <c r="O27" s="45" t="s">
        <v>800</v>
      </c>
    </row>
    <row r="28" spans="1:15" ht="12">
      <c r="A28" t="s">
        <v>307</v>
      </c>
      <c r="B28" t="s">
        <v>694</v>
      </c>
      <c r="D28" s="1">
        <v>5</v>
      </c>
      <c r="E28" s="44"/>
      <c r="G28" s="45" t="s">
        <v>800</v>
      </c>
      <c r="H28" s="45" t="s">
        <v>800</v>
      </c>
      <c r="I28" s="43" t="s">
        <v>800</v>
      </c>
      <c r="J28" s="45" t="s">
        <v>800</v>
      </c>
      <c r="K28" s="45">
        <v>0.103125</v>
      </c>
      <c r="L28" s="45">
        <v>0.103125</v>
      </c>
      <c r="M28" s="45" t="s">
        <v>800</v>
      </c>
      <c r="N28" s="45" t="s">
        <v>800</v>
      </c>
      <c r="O28" s="45" t="s">
        <v>800</v>
      </c>
    </row>
    <row r="29" spans="1:15" ht="12">
      <c r="A29" t="s">
        <v>688</v>
      </c>
      <c r="B29" t="s">
        <v>689</v>
      </c>
      <c r="D29" s="1">
        <v>1</v>
      </c>
      <c r="E29" s="44"/>
      <c r="F29" t="s">
        <v>1027</v>
      </c>
      <c r="I29" s="43" t="s">
        <v>800</v>
      </c>
      <c r="J29" s="45" t="s">
        <v>800</v>
      </c>
      <c r="K29" s="45" t="s">
        <v>800</v>
      </c>
      <c r="L29" s="45" t="s">
        <v>800</v>
      </c>
      <c r="M29" s="45" t="s">
        <v>800</v>
      </c>
      <c r="N29" s="45" t="s">
        <v>800</v>
      </c>
      <c r="O29" s="45" t="s">
        <v>800</v>
      </c>
    </row>
    <row r="30" spans="1:15" ht="12">
      <c r="A30" t="s">
        <v>14</v>
      </c>
      <c r="B30" t="s">
        <v>619</v>
      </c>
      <c r="C30" s="27">
        <v>3</v>
      </c>
      <c r="D30" s="1">
        <v>1</v>
      </c>
      <c r="E30" s="44"/>
      <c r="G30" s="45" t="s">
        <v>800</v>
      </c>
      <c r="H30" s="45" t="s">
        <v>800</v>
      </c>
      <c r="I30" s="43">
        <v>1.010625</v>
      </c>
      <c r="J30" s="45">
        <v>1.010625</v>
      </c>
      <c r="K30" s="45" t="s">
        <v>800</v>
      </c>
      <c r="L30" s="45">
        <v>1.010625</v>
      </c>
      <c r="M30" s="45" t="s">
        <v>800</v>
      </c>
      <c r="N30" s="45" t="s">
        <v>800</v>
      </c>
      <c r="O30" s="45" t="s">
        <v>800</v>
      </c>
    </row>
    <row r="31" spans="1:15" ht="12">
      <c r="A31" t="s">
        <v>7</v>
      </c>
      <c r="B31" t="s">
        <v>614</v>
      </c>
      <c r="C31" s="27">
        <v>11</v>
      </c>
      <c r="D31" s="1">
        <v>5</v>
      </c>
      <c r="E31" s="44"/>
      <c r="G31" s="45" t="s">
        <v>800</v>
      </c>
      <c r="H31" s="45">
        <v>2.828125</v>
      </c>
      <c r="I31" s="43">
        <v>2.828125</v>
      </c>
      <c r="J31" s="45">
        <v>2.828125</v>
      </c>
      <c r="K31" s="45" t="s">
        <v>800</v>
      </c>
      <c r="L31" s="45">
        <v>2.828125</v>
      </c>
      <c r="M31" s="45" t="s">
        <v>800</v>
      </c>
      <c r="N31" s="45" t="s">
        <v>800</v>
      </c>
      <c r="O31" s="45" t="s">
        <v>800</v>
      </c>
    </row>
    <row r="32" spans="1:15" ht="12">
      <c r="A32" t="s">
        <v>815</v>
      </c>
      <c r="B32" t="s">
        <v>921</v>
      </c>
      <c r="D32" s="1">
        <v>1</v>
      </c>
      <c r="E32" s="44"/>
      <c r="G32" s="45" t="s">
        <v>800</v>
      </c>
      <c r="H32" s="45" t="s">
        <v>800</v>
      </c>
      <c r="I32" s="43">
        <v>0.0625</v>
      </c>
      <c r="J32" s="45" t="s">
        <v>800</v>
      </c>
      <c r="K32" s="45" t="s">
        <v>800</v>
      </c>
      <c r="L32" s="45">
        <v>0.0625</v>
      </c>
      <c r="M32" s="45" t="s">
        <v>800</v>
      </c>
      <c r="N32" s="45" t="s">
        <v>800</v>
      </c>
      <c r="O32" s="45" t="s">
        <v>800</v>
      </c>
    </row>
    <row r="33" spans="1:15" ht="12">
      <c r="A33" t="s">
        <v>607</v>
      </c>
      <c r="B33" t="s">
        <v>608</v>
      </c>
      <c r="D33" s="1">
        <v>1</v>
      </c>
      <c r="E33" s="44"/>
      <c r="G33" s="45" t="s">
        <v>800</v>
      </c>
      <c r="H33" s="45" t="s">
        <v>800</v>
      </c>
      <c r="I33" s="43">
        <v>0.0625</v>
      </c>
      <c r="J33" s="45" t="s">
        <v>800</v>
      </c>
      <c r="K33" s="45" t="s">
        <v>800</v>
      </c>
      <c r="L33" s="45" t="s">
        <v>800</v>
      </c>
      <c r="M33" s="45" t="s">
        <v>800</v>
      </c>
      <c r="N33" s="45" t="s">
        <v>800</v>
      </c>
      <c r="O33" s="45" t="s">
        <v>800</v>
      </c>
    </row>
    <row r="34" spans="1:15" ht="12">
      <c r="A34" t="s">
        <v>514</v>
      </c>
      <c r="B34" t="s">
        <v>613</v>
      </c>
      <c r="C34" s="27">
        <v>1</v>
      </c>
      <c r="D34" s="1">
        <v>11</v>
      </c>
      <c r="E34" s="44"/>
      <c r="G34" s="45">
        <v>0.84375</v>
      </c>
      <c r="H34" s="45">
        <v>0.84375</v>
      </c>
      <c r="I34" s="43" t="s">
        <v>800</v>
      </c>
      <c r="J34" s="45" t="s">
        <v>800</v>
      </c>
      <c r="K34" s="45" t="s">
        <v>800</v>
      </c>
      <c r="L34" s="45" t="s">
        <v>800</v>
      </c>
      <c r="M34" s="45" t="s">
        <v>800</v>
      </c>
      <c r="N34" s="45" t="s">
        <v>800</v>
      </c>
      <c r="O34" s="45" t="s">
        <v>800</v>
      </c>
    </row>
    <row r="35" spans="1:15" ht="12">
      <c r="A35" t="s">
        <v>9</v>
      </c>
      <c r="B35" t="s">
        <v>615</v>
      </c>
      <c r="C35" s="27">
        <v>2</v>
      </c>
      <c r="D35" s="1">
        <v>12</v>
      </c>
      <c r="E35" s="44"/>
      <c r="G35" s="45" t="s">
        <v>800</v>
      </c>
      <c r="H35" s="45" t="s">
        <v>800</v>
      </c>
      <c r="I35" s="43" t="s">
        <v>800</v>
      </c>
      <c r="J35" s="45" t="s">
        <v>800</v>
      </c>
      <c r="K35" s="45">
        <v>0.6875</v>
      </c>
      <c r="L35" s="45" t="s">
        <v>800</v>
      </c>
      <c r="M35" s="45">
        <v>0.6875</v>
      </c>
      <c r="N35" s="45">
        <v>0.6875</v>
      </c>
      <c r="O35" s="45">
        <v>0.6875</v>
      </c>
    </row>
    <row r="36" spans="1:15" ht="12">
      <c r="A36" t="s">
        <v>2</v>
      </c>
      <c r="B36" t="s">
        <v>606</v>
      </c>
      <c r="C36" s="27">
        <v>1</v>
      </c>
      <c r="D36" s="1">
        <v>0</v>
      </c>
      <c r="E36" s="44"/>
      <c r="G36" s="45">
        <v>0.5</v>
      </c>
      <c r="H36" s="45">
        <v>0.5</v>
      </c>
      <c r="I36" s="43" t="s">
        <v>800</v>
      </c>
      <c r="J36" s="45" t="s">
        <v>800</v>
      </c>
      <c r="K36" s="45" t="s">
        <v>800</v>
      </c>
      <c r="L36" s="45" t="s">
        <v>800</v>
      </c>
      <c r="M36" s="45" t="s">
        <v>800</v>
      </c>
      <c r="N36" s="45" t="s">
        <v>800</v>
      </c>
      <c r="O36" s="45" t="s">
        <v>800</v>
      </c>
    </row>
    <row r="37" spans="1:15" ht="12">
      <c r="A37" t="s">
        <v>19</v>
      </c>
      <c r="B37" t="s">
        <v>621</v>
      </c>
      <c r="D37" s="1">
        <v>1</v>
      </c>
      <c r="E37" s="44"/>
      <c r="G37" s="45" t="s">
        <v>800</v>
      </c>
      <c r="H37" s="45" t="s">
        <v>800</v>
      </c>
      <c r="I37" s="43" t="s">
        <v>800</v>
      </c>
      <c r="J37" s="45" t="s">
        <v>800</v>
      </c>
      <c r="K37" s="45" t="s">
        <v>800</v>
      </c>
      <c r="L37" s="45" t="s">
        <v>800</v>
      </c>
      <c r="M37" s="27">
        <v>0.03125</v>
      </c>
      <c r="N37" s="27">
        <v>0.03125</v>
      </c>
      <c r="O37" s="45" t="s">
        <v>800</v>
      </c>
    </row>
    <row r="38" spans="1:15" ht="12">
      <c r="A38" t="s">
        <v>609</v>
      </c>
      <c r="B38" t="s">
        <v>610</v>
      </c>
      <c r="D38" s="1">
        <v>1</v>
      </c>
      <c r="E38" s="44"/>
      <c r="G38" s="45" t="s">
        <v>800</v>
      </c>
      <c r="H38" s="45" t="s">
        <v>800</v>
      </c>
      <c r="I38" s="43" t="s">
        <v>800</v>
      </c>
      <c r="J38" s="45" t="s">
        <v>800</v>
      </c>
      <c r="K38" s="45" t="s">
        <v>800</v>
      </c>
      <c r="L38" s="45" t="s">
        <v>800</v>
      </c>
      <c r="M38" s="45" t="s">
        <v>800</v>
      </c>
      <c r="N38" s="45">
        <v>0.0625</v>
      </c>
      <c r="O38" s="45" t="s">
        <v>800</v>
      </c>
    </row>
    <row r="39" spans="1:15" ht="12">
      <c r="A39" t="s">
        <v>17</v>
      </c>
      <c r="B39" t="s">
        <v>620</v>
      </c>
      <c r="D39" s="1">
        <v>2</v>
      </c>
      <c r="E39" s="44"/>
      <c r="F39" t="s">
        <v>922</v>
      </c>
      <c r="K39" s="45" t="s">
        <v>800</v>
      </c>
      <c r="L39" s="45" t="s">
        <v>800</v>
      </c>
      <c r="M39" s="45" t="s">
        <v>800</v>
      </c>
      <c r="N39" s="45" t="s">
        <v>800</v>
      </c>
      <c r="O39" s="45" t="s">
        <v>800</v>
      </c>
    </row>
    <row r="40" spans="1:15" ht="12">
      <c r="A40" t="s">
        <v>923</v>
      </c>
      <c r="B40" t="s">
        <v>924</v>
      </c>
      <c r="D40" s="1">
        <v>1</v>
      </c>
      <c r="E40" s="44"/>
      <c r="G40" s="45" t="s">
        <v>800</v>
      </c>
      <c r="H40" s="45" t="s">
        <v>800</v>
      </c>
      <c r="I40" s="43" t="s">
        <v>800</v>
      </c>
      <c r="J40" s="45" t="s">
        <v>800</v>
      </c>
      <c r="K40" s="45" t="s">
        <v>800</v>
      </c>
      <c r="L40" s="45" t="s">
        <v>800</v>
      </c>
      <c r="M40" s="45" t="s">
        <v>800</v>
      </c>
      <c r="N40" s="45">
        <f>1/16</f>
        <v>0.0625</v>
      </c>
      <c r="O40" s="45" t="s">
        <v>800</v>
      </c>
    </row>
    <row r="41" spans="1:15" ht="12">
      <c r="A41" t="s">
        <v>12</v>
      </c>
      <c r="B41" t="s">
        <v>618</v>
      </c>
      <c r="C41" s="27">
        <v>1</v>
      </c>
      <c r="D41" s="1">
        <v>12</v>
      </c>
      <c r="E41" s="44"/>
      <c r="G41" s="45">
        <v>0.875</v>
      </c>
      <c r="H41" s="45">
        <v>0.875</v>
      </c>
      <c r="I41" s="43" t="s">
        <v>800</v>
      </c>
      <c r="J41" s="45" t="s">
        <v>800</v>
      </c>
      <c r="K41" s="45" t="s">
        <v>800</v>
      </c>
      <c r="L41" s="45" t="s">
        <v>800</v>
      </c>
      <c r="M41" s="45" t="s">
        <v>800</v>
      </c>
      <c r="N41" s="45" t="s">
        <v>800</v>
      </c>
      <c r="O41" s="45" t="s">
        <v>800</v>
      </c>
    </row>
    <row r="42" spans="1:15" ht="12">
      <c r="A42" t="s">
        <v>616</v>
      </c>
      <c r="B42" t="s">
        <v>617</v>
      </c>
      <c r="D42" s="1">
        <v>2</v>
      </c>
      <c r="E42" s="44"/>
      <c r="G42" s="45" t="s">
        <v>800</v>
      </c>
      <c r="H42" s="45" t="s">
        <v>800</v>
      </c>
      <c r="I42" s="43" t="s">
        <v>800</v>
      </c>
      <c r="J42" s="45">
        <v>0.125</v>
      </c>
      <c r="K42" s="45" t="s">
        <v>800</v>
      </c>
      <c r="L42" s="45" t="s">
        <v>800</v>
      </c>
      <c r="M42" s="45" t="s">
        <v>800</v>
      </c>
      <c r="N42" s="45" t="s">
        <v>800</v>
      </c>
      <c r="O42" s="45" t="s">
        <v>800</v>
      </c>
    </row>
    <row r="43" spans="1:15" ht="12">
      <c r="A43" t="s">
        <v>1021</v>
      </c>
      <c r="B43" t="s">
        <v>918</v>
      </c>
      <c r="C43" s="27">
        <v>5</v>
      </c>
      <c r="D43" s="1">
        <v>15</v>
      </c>
      <c r="E43" s="44"/>
      <c r="G43" s="45">
        <v>2.96875</v>
      </c>
      <c r="H43" s="45">
        <v>2.96875</v>
      </c>
      <c r="I43" s="43" t="s">
        <v>800</v>
      </c>
      <c r="J43" s="45" t="s">
        <v>800</v>
      </c>
      <c r="K43" s="45" t="s">
        <v>800</v>
      </c>
      <c r="L43" s="45" t="s">
        <v>800</v>
      </c>
      <c r="M43" s="45" t="s">
        <v>800</v>
      </c>
      <c r="N43" s="45" t="s">
        <v>800</v>
      </c>
      <c r="O43" s="45" t="s">
        <v>800</v>
      </c>
    </row>
    <row r="44" spans="1:14" ht="12">
      <c r="A44" t="s">
        <v>1021</v>
      </c>
      <c r="B44" t="s">
        <v>919</v>
      </c>
      <c r="D44" s="1">
        <v>7</v>
      </c>
      <c r="E44" s="44"/>
      <c r="M44" s="45">
        <f>3/16</f>
        <v>0.1875</v>
      </c>
      <c r="N44" s="45">
        <f>4/16</f>
        <v>0.25</v>
      </c>
    </row>
    <row r="45" spans="1:9" ht="12">
      <c r="A45" t="s">
        <v>1021</v>
      </c>
      <c r="B45" t="s">
        <v>920</v>
      </c>
      <c r="D45" s="1">
        <v>4</v>
      </c>
      <c r="E45" s="44"/>
      <c r="I45" s="43">
        <f>4/16</f>
        <v>0.25</v>
      </c>
    </row>
    <row r="46" spans="1:15" ht="12">
      <c r="A46" t="s">
        <v>5</v>
      </c>
      <c r="B46" t="s">
        <v>611</v>
      </c>
      <c r="D46" s="1">
        <v>1</v>
      </c>
      <c r="E46" s="44"/>
      <c r="G46" s="45" t="s">
        <v>800</v>
      </c>
      <c r="H46" s="45" t="s">
        <v>800</v>
      </c>
      <c r="I46" s="43" t="s">
        <v>800</v>
      </c>
      <c r="J46" s="45" t="s">
        <v>800</v>
      </c>
      <c r="K46" s="45" t="s">
        <v>800</v>
      </c>
      <c r="L46" s="45" t="s">
        <v>800</v>
      </c>
      <c r="M46" s="45" t="s">
        <v>800</v>
      </c>
      <c r="N46" s="45">
        <v>0.0625</v>
      </c>
      <c r="O46" s="45" t="s">
        <v>800</v>
      </c>
    </row>
    <row r="47" spans="1:15" ht="12">
      <c r="A47" t="s">
        <v>51</v>
      </c>
      <c r="B47" t="s">
        <v>52</v>
      </c>
      <c r="C47" s="27">
        <v>7</v>
      </c>
      <c r="D47" s="1">
        <v>7</v>
      </c>
      <c r="E47" s="44"/>
      <c r="G47" s="45" t="s">
        <v>800</v>
      </c>
      <c r="H47" s="45" t="s">
        <v>800</v>
      </c>
      <c r="I47" s="43">
        <v>2.454375</v>
      </c>
      <c r="J47" s="45" t="s">
        <v>800</v>
      </c>
      <c r="K47" s="45">
        <v>2.454375</v>
      </c>
      <c r="L47" s="45">
        <v>2.454375</v>
      </c>
      <c r="M47" s="45" t="s">
        <v>800</v>
      </c>
      <c r="N47" s="45" t="s">
        <v>800</v>
      </c>
      <c r="O47" s="45" t="s">
        <v>800</v>
      </c>
    </row>
    <row r="48" spans="1:15" ht="12">
      <c r="A48" t="s">
        <v>646</v>
      </c>
      <c r="B48" t="s">
        <v>647</v>
      </c>
      <c r="D48" s="1">
        <v>5</v>
      </c>
      <c r="E48" s="44"/>
      <c r="F48" t="s">
        <v>949</v>
      </c>
      <c r="H48" s="45" t="s">
        <v>800</v>
      </c>
      <c r="I48" s="43" t="s">
        <v>800</v>
      </c>
      <c r="J48" s="45" t="s">
        <v>800</v>
      </c>
      <c r="K48" s="45" t="s">
        <v>800</v>
      </c>
      <c r="L48" s="45" t="s">
        <v>800</v>
      </c>
      <c r="M48" s="45" t="s">
        <v>800</v>
      </c>
      <c r="N48" s="45" t="s">
        <v>800</v>
      </c>
      <c r="O48" s="45" t="s">
        <v>800</v>
      </c>
    </row>
    <row r="49" spans="1:15" ht="12">
      <c r="A49" t="s">
        <v>98</v>
      </c>
      <c r="B49" t="s">
        <v>648</v>
      </c>
      <c r="D49" s="1">
        <v>6</v>
      </c>
      <c r="E49" s="44"/>
      <c r="F49" t="s">
        <v>949</v>
      </c>
      <c r="H49" s="45" t="s">
        <v>800</v>
      </c>
      <c r="I49" s="43" t="s">
        <v>800</v>
      </c>
      <c r="J49" s="45" t="s">
        <v>800</v>
      </c>
      <c r="K49" s="45" t="s">
        <v>800</v>
      </c>
      <c r="L49" s="45" t="s">
        <v>800</v>
      </c>
      <c r="M49" s="45" t="s">
        <v>800</v>
      </c>
      <c r="N49" s="45" t="s">
        <v>800</v>
      </c>
      <c r="O49" s="45" t="s">
        <v>800</v>
      </c>
    </row>
    <row r="50" spans="1:15" ht="12">
      <c r="A50" t="s">
        <v>305</v>
      </c>
      <c r="B50" t="s">
        <v>672</v>
      </c>
      <c r="C50" s="27">
        <v>23</v>
      </c>
      <c r="D50" s="1">
        <v>4</v>
      </c>
      <c r="E50" s="44"/>
      <c r="G50" s="45" t="s">
        <v>800</v>
      </c>
      <c r="H50" s="45" t="s">
        <v>800</v>
      </c>
      <c r="I50" s="43">
        <v>11.625</v>
      </c>
      <c r="J50" s="45" t="s">
        <v>800</v>
      </c>
      <c r="K50" s="45" t="s">
        <v>800</v>
      </c>
      <c r="L50" s="45">
        <v>11.625</v>
      </c>
      <c r="M50" s="45" t="s">
        <v>800</v>
      </c>
      <c r="N50" s="45" t="s">
        <v>800</v>
      </c>
      <c r="O50" s="45" t="s">
        <v>800</v>
      </c>
    </row>
    <row r="51" spans="1:15" ht="12">
      <c r="A51" t="s">
        <v>68</v>
      </c>
      <c r="B51" t="s">
        <v>671</v>
      </c>
      <c r="C51" s="27">
        <v>2</v>
      </c>
      <c r="D51" s="1">
        <v>15</v>
      </c>
      <c r="E51" s="44"/>
      <c r="G51" s="45">
        <v>1.46875</v>
      </c>
      <c r="H51" s="45">
        <v>1.46875</v>
      </c>
      <c r="I51" s="43" t="s">
        <v>800</v>
      </c>
      <c r="J51" s="45" t="s">
        <v>800</v>
      </c>
      <c r="K51" s="45" t="s">
        <v>800</v>
      </c>
      <c r="L51" s="45" t="s">
        <v>800</v>
      </c>
      <c r="M51" s="45" t="s">
        <v>800</v>
      </c>
      <c r="N51" s="45" t="s">
        <v>800</v>
      </c>
      <c r="O51" s="45" t="s">
        <v>800</v>
      </c>
    </row>
    <row r="52" spans="1:14" ht="12">
      <c r="A52" t="s">
        <v>925</v>
      </c>
      <c r="B52" t="s">
        <v>926</v>
      </c>
      <c r="D52" s="1">
        <v>5</v>
      </c>
      <c r="E52" s="44"/>
      <c r="N52" s="45">
        <f>5/16</f>
        <v>0.3125</v>
      </c>
    </row>
    <row r="53" spans="1:15" ht="12">
      <c r="A53" t="s">
        <v>366</v>
      </c>
      <c r="B53" t="s">
        <v>249</v>
      </c>
      <c r="C53" s="27">
        <v>2</v>
      </c>
      <c r="D53" s="1">
        <v>1</v>
      </c>
      <c r="E53" s="44"/>
      <c r="G53" s="45" t="s">
        <v>800</v>
      </c>
      <c r="H53" s="45">
        <v>1.03125</v>
      </c>
      <c r="I53" s="43" t="s">
        <v>800</v>
      </c>
      <c r="J53" s="45" t="s">
        <v>800</v>
      </c>
      <c r="K53" s="45" t="s">
        <v>800</v>
      </c>
      <c r="L53" s="45" t="s">
        <v>800</v>
      </c>
      <c r="M53" s="45" t="s">
        <v>800</v>
      </c>
      <c r="N53" s="45" t="s">
        <v>800</v>
      </c>
      <c r="O53" s="45" t="s">
        <v>800</v>
      </c>
    </row>
    <row r="54" spans="1:15" ht="12">
      <c r="A54" t="s">
        <v>176</v>
      </c>
      <c r="B54" t="s">
        <v>177</v>
      </c>
      <c r="D54" s="1">
        <v>0.1</v>
      </c>
      <c r="E54" s="44"/>
      <c r="G54" s="27">
        <v>0.00625</v>
      </c>
      <c r="H54" s="45" t="s">
        <v>800</v>
      </c>
      <c r="I54" s="43" t="s">
        <v>800</v>
      </c>
      <c r="J54" s="45" t="s">
        <v>800</v>
      </c>
      <c r="K54" s="45" t="s">
        <v>800</v>
      </c>
      <c r="L54" s="45" t="s">
        <v>800</v>
      </c>
      <c r="M54" s="45" t="s">
        <v>800</v>
      </c>
      <c r="N54" s="45" t="s">
        <v>800</v>
      </c>
      <c r="O54" s="45" t="s">
        <v>800</v>
      </c>
    </row>
    <row r="55" spans="1:15" ht="12">
      <c r="A55" t="s">
        <v>636</v>
      </c>
      <c r="B55" t="s">
        <v>46</v>
      </c>
      <c r="D55" s="1">
        <v>12</v>
      </c>
      <c r="E55" s="44"/>
      <c r="G55" s="45" t="s">
        <v>800</v>
      </c>
      <c r="H55" s="45" t="s">
        <v>800</v>
      </c>
      <c r="I55" s="43" t="s">
        <v>800</v>
      </c>
      <c r="J55" s="45" t="s">
        <v>800</v>
      </c>
      <c r="K55" s="45" t="s">
        <v>800</v>
      </c>
      <c r="L55" s="45" t="s">
        <v>800</v>
      </c>
      <c r="M55" s="45" t="s">
        <v>800</v>
      </c>
      <c r="N55" s="45">
        <v>0.75</v>
      </c>
      <c r="O55" s="45" t="s">
        <v>800</v>
      </c>
    </row>
    <row r="56" spans="1:15" ht="12">
      <c r="A56" t="s">
        <v>43</v>
      </c>
      <c r="B56" t="s">
        <v>44</v>
      </c>
      <c r="D56" s="1">
        <v>5</v>
      </c>
      <c r="E56" s="44"/>
      <c r="G56" s="45" t="s">
        <v>800</v>
      </c>
      <c r="H56" s="45" t="s">
        <v>800</v>
      </c>
      <c r="I56" s="43">
        <v>0.3125</v>
      </c>
      <c r="J56" s="45" t="s">
        <v>800</v>
      </c>
      <c r="K56" s="45" t="s">
        <v>800</v>
      </c>
      <c r="L56" s="45" t="s">
        <v>800</v>
      </c>
      <c r="M56" s="45" t="s">
        <v>800</v>
      </c>
      <c r="N56" s="45" t="s">
        <v>800</v>
      </c>
      <c r="O56" s="45" t="s">
        <v>800</v>
      </c>
    </row>
    <row r="57" spans="1:15" ht="12">
      <c r="A57" t="s">
        <v>637</v>
      </c>
      <c r="B57" t="s">
        <v>47</v>
      </c>
      <c r="C57" s="27">
        <v>1</v>
      </c>
      <c r="D57" s="1">
        <v>3</v>
      </c>
      <c r="E57" s="44"/>
      <c r="G57" s="45" t="s">
        <v>800</v>
      </c>
      <c r="H57" s="45" t="s">
        <v>800</v>
      </c>
      <c r="I57" s="43" t="s">
        <v>800</v>
      </c>
      <c r="J57" s="45" t="s">
        <v>800</v>
      </c>
      <c r="K57" s="45" t="s">
        <v>800</v>
      </c>
      <c r="L57" s="45" t="s">
        <v>800</v>
      </c>
      <c r="M57" s="45">
        <v>0.59375</v>
      </c>
      <c r="N57" s="45">
        <v>0.59375</v>
      </c>
      <c r="O57" s="45" t="s">
        <v>800</v>
      </c>
    </row>
    <row r="58" spans="1:15" ht="12">
      <c r="A58" t="s">
        <v>707</v>
      </c>
      <c r="B58" t="s">
        <v>708</v>
      </c>
      <c r="D58" s="1">
        <v>1</v>
      </c>
      <c r="E58" s="44"/>
      <c r="G58" s="45" t="s">
        <v>800</v>
      </c>
      <c r="H58" s="45" t="s">
        <v>800</v>
      </c>
      <c r="I58" s="43" t="s">
        <v>800</v>
      </c>
      <c r="J58" s="45">
        <v>0.0625</v>
      </c>
      <c r="K58" s="45" t="s">
        <v>800</v>
      </c>
      <c r="L58" s="45" t="s">
        <v>800</v>
      </c>
      <c r="M58" s="45" t="s">
        <v>800</v>
      </c>
      <c r="N58" s="45" t="s">
        <v>800</v>
      </c>
      <c r="O58" s="45" t="s">
        <v>800</v>
      </c>
    </row>
    <row r="59" spans="1:15" ht="12">
      <c r="A59" t="s">
        <v>164</v>
      </c>
      <c r="B59" t="s">
        <v>165</v>
      </c>
      <c r="D59" s="1">
        <v>1</v>
      </c>
      <c r="E59" s="44"/>
      <c r="F59" t="s">
        <v>957</v>
      </c>
      <c r="I59" s="43" t="s">
        <v>800</v>
      </c>
      <c r="J59" s="45" t="s">
        <v>800</v>
      </c>
      <c r="K59" s="45" t="s">
        <v>800</v>
      </c>
      <c r="L59" s="45" t="s">
        <v>800</v>
      </c>
      <c r="M59" s="45" t="s">
        <v>800</v>
      </c>
      <c r="N59" s="45" t="s">
        <v>800</v>
      </c>
      <c r="O59" s="45" t="s">
        <v>800</v>
      </c>
    </row>
    <row r="60" spans="1:15" ht="12">
      <c r="A60" t="s">
        <v>603</v>
      </c>
      <c r="B60" t="s">
        <v>1</v>
      </c>
      <c r="C60" s="27">
        <v>1</v>
      </c>
      <c r="D60" s="1">
        <v>7</v>
      </c>
      <c r="E60" s="44"/>
      <c r="G60" s="45" t="s">
        <v>800</v>
      </c>
      <c r="H60" s="45" t="s">
        <v>800</v>
      </c>
      <c r="I60" s="43" t="s">
        <v>800</v>
      </c>
      <c r="J60" s="45">
        <v>1.4375</v>
      </c>
      <c r="K60" s="45" t="s">
        <v>800</v>
      </c>
      <c r="L60" s="45" t="s">
        <v>800</v>
      </c>
      <c r="M60" s="45" t="s">
        <v>800</v>
      </c>
      <c r="N60" s="45" t="s">
        <v>800</v>
      </c>
      <c r="O60" s="45" t="s">
        <v>800</v>
      </c>
    </row>
    <row r="61" spans="1:13" ht="12">
      <c r="A61" t="s">
        <v>1036</v>
      </c>
      <c r="B61" t="s">
        <v>981</v>
      </c>
      <c r="C61" s="27">
        <v>1</v>
      </c>
      <c r="D61" s="1">
        <v>0</v>
      </c>
      <c r="E61" s="44"/>
      <c r="M61" s="45">
        <v>0.33</v>
      </c>
    </row>
    <row r="62" spans="1:15" ht="12">
      <c r="A62" t="s">
        <v>1036</v>
      </c>
      <c r="B62" t="s">
        <v>242</v>
      </c>
      <c r="D62" s="1">
        <v>3</v>
      </c>
      <c r="E62" s="44"/>
      <c r="G62" s="45" t="s">
        <v>800</v>
      </c>
      <c r="H62" s="45" t="s">
        <v>800</v>
      </c>
      <c r="I62" s="43" t="s">
        <v>800</v>
      </c>
      <c r="J62" s="45" t="s">
        <v>800</v>
      </c>
      <c r="K62" s="45" t="s">
        <v>800</v>
      </c>
      <c r="L62" s="45" t="s">
        <v>800</v>
      </c>
      <c r="M62" s="45">
        <v>0.09375</v>
      </c>
      <c r="N62" s="45">
        <v>0.09375</v>
      </c>
      <c r="O62" s="45" t="s">
        <v>800</v>
      </c>
    </row>
    <row r="63" spans="1:15" ht="12">
      <c r="A63" t="s">
        <v>312</v>
      </c>
      <c r="B63" t="s">
        <v>313</v>
      </c>
      <c r="D63" s="1">
        <v>0.1</v>
      </c>
      <c r="E63" s="44"/>
      <c r="G63" s="45" t="s">
        <v>800</v>
      </c>
      <c r="H63" s="45" t="s">
        <v>800</v>
      </c>
      <c r="I63" s="43" t="s">
        <v>800</v>
      </c>
      <c r="J63" s="45" t="s">
        <v>800</v>
      </c>
      <c r="K63" s="45" t="s">
        <v>800</v>
      </c>
      <c r="L63" s="45" t="s">
        <v>800</v>
      </c>
      <c r="M63" s="45" t="s">
        <v>800</v>
      </c>
      <c r="N63" s="27">
        <v>0.00625</v>
      </c>
      <c r="O63" s="45" t="s">
        <v>800</v>
      </c>
    </row>
    <row r="64" spans="1:15" ht="12">
      <c r="A64" t="s">
        <v>76</v>
      </c>
      <c r="B64" t="s">
        <v>77</v>
      </c>
      <c r="D64" s="1">
        <v>2</v>
      </c>
      <c r="E64" s="44"/>
      <c r="G64" s="45">
        <v>0.125</v>
      </c>
      <c r="H64" s="45" t="s">
        <v>800</v>
      </c>
      <c r="I64" s="43" t="s">
        <v>800</v>
      </c>
      <c r="J64" s="45" t="s">
        <v>800</v>
      </c>
      <c r="K64" s="45" t="s">
        <v>800</v>
      </c>
      <c r="L64" s="45" t="s">
        <v>800</v>
      </c>
      <c r="M64" s="45" t="s">
        <v>800</v>
      </c>
      <c r="N64" s="45" t="s">
        <v>800</v>
      </c>
      <c r="O64" s="45" t="s">
        <v>800</v>
      </c>
    </row>
    <row r="65" spans="1:15" ht="12">
      <c r="A65" t="s">
        <v>819</v>
      </c>
      <c r="B65" t="s">
        <v>30</v>
      </c>
      <c r="D65" s="1">
        <v>0.25</v>
      </c>
      <c r="E65" s="44"/>
      <c r="F65" t="s">
        <v>932</v>
      </c>
      <c r="I65" s="43" t="s">
        <v>800</v>
      </c>
      <c r="J65" s="45" t="s">
        <v>800</v>
      </c>
      <c r="K65" s="45" t="s">
        <v>800</v>
      </c>
      <c r="L65" s="45" t="s">
        <v>800</v>
      </c>
      <c r="M65" s="45" t="s">
        <v>800</v>
      </c>
      <c r="N65" s="45" t="s">
        <v>800</v>
      </c>
      <c r="O65" s="45" t="s">
        <v>800</v>
      </c>
    </row>
    <row r="66" spans="1:15" ht="12">
      <c r="A66" t="s">
        <v>627</v>
      </c>
      <c r="B66" t="s">
        <v>27</v>
      </c>
      <c r="D66" s="1">
        <v>0.1</v>
      </c>
      <c r="E66" s="44"/>
      <c r="G66" s="45" t="s">
        <v>800</v>
      </c>
      <c r="H66" s="45" t="s">
        <v>800</v>
      </c>
      <c r="I66" s="43" t="s">
        <v>800</v>
      </c>
      <c r="J66" s="27">
        <v>0.00625</v>
      </c>
      <c r="K66" s="45" t="s">
        <v>800</v>
      </c>
      <c r="L66" s="45" t="s">
        <v>800</v>
      </c>
      <c r="M66" s="45" t="s">
        <v>800</v>
      </c>
      <c r="N66" s="45" t="s">
        <v>800</v>
      </c>
      <c r="O66" s="45" t="s">
        <v>800</v>
      </c>
    </row>
    <row r="67" spans="1:15" ht="12">
      <c r="A67" t="s">
        <v>634</v>
      </c>
      <c r="B67" t="s">
        <v>635</v>
      </c>
      <c r="C67" s="27">
        <v>1</v>
      </c>
      <c r="D67" s="1">
        <v>4</v>
      </c>
      <c r="E67" s="44"/>
      <c r="G67" s="45" t="s">
        <v>800</v>
      </c>
      <c r="H67" s="45" t="s">
        <v>800</v>
      </c>
      <c r="I67" s="43" t="s">
        <v>800</v>
      </c>
      <c r="J67" s="45" t="s">
        <v>800</v>
      </c>
      <c r="K67" s="45" t="s">
        <v>800</v>
      </c>
      <c r="L67" s="45" t="s">
        <v>800</v>
      </c>
      <c r="M67" s="45" t="s">
        <v>800</v>
      </c>
      <c r="N67" s="45" t="s">
        <v>800</v>
      </c>
      <c r="O67" s="45">
        <v>1.25</v>
      </c>
    </row>
    <row r="68" spans="1:15" ht="12">
      <c r="A68" t="s">
        <v>286</v>
      </c>
      <c r="B68" t="s">
        <v>287</v>
      </c>
      <c r="C68" s="27">
        <v>1</v>
      </c>
      <c r="D68" s="1">
        <v>5</v>
      </c>
      <c r="E68" s="44"/>
      <c r="F68" t="s">
        <v>994</v>
      </c>
      <c r="I68" s="43" t="s">
        <v>800</v>
      </c>
      <c r="J68" s="45" t="s">
        <v>800</v>
      </c>
      <c r="K68" s="45" t="s">
        <v>800</v>
      </c>
      <c r="L68" s="45" t="s">
        <v>800</v>
      </c>
      <c r="M68" s="45">
        <v>0.328125</v>
      </c>
      <c r="N68" s="45">
        <v>0.65625</v>
      </c>
      <c r="O68" s="45" t="s">
        <v>800</v>
      </c>
    </row>
    <row r="69" spans="1:15" ht="12">
      <c r="A69" t="s">
        <v>116</v>
      </c>
      <c r="B69" t="s">
        <v>117</v>
      </c>
      <c r="D69" s="1">
        <v>2</v>
      </c>
      <c r="E69" s="44"/>
      <c r="G69" s="45" t="s">
        <v>800</v>
      </c>
      <c r="H69" s="45">
        <v>0.09375</v>
      </c>
      <c r="I69" s="43" t="s">
        <v>800</v>
      </c>
      <c r="J69" s="27">
        <v>0.03125</v>
      </c>
      <c r="K69" s="45" t="s">
        <v>800</v>
      </c>
      <c r="L69" s="45" t="s">
        <v>800</v>
      </c>
      <c r="M69" s="45" t="s">
        <v>800</v>
      </c>
      <c r="N69" s="45" t="s">
        <v>800</v>
      </c>
      <c r="O69" s="45" t="s">
        <v>800</v>
      </c>
    </row>
    <row r="70" spans="1:15" ht="12">
      <c r="A70" t="s">
        <v>730</v>
      </c>
      <c r="B70" t="s">
        <v>276</v>
      </c>
      <c r="D70" s="1">
        <v>0.1</v>
      </c>
      <c r="E70" s="44"/>
      <c r="F70" t="s">
        <v>964</v>
      </c>
      <c r="K70" s="45" t="s">
        <v>800</v>
      </c>
      <c r="L70" s="45" t="s">
        <v>800</v>
      </c>
      <c r="M70" s="45" t="s">
        <v>800</v>
      </c>
      <c r="N70" s="45" t="s">
        <v>800</v>
      </c>
      <c r="O70" s="45" t="s">
        <v>800</v>
      </c>
    </row>
    <row r="71" spans="1:15" ht="12">
      <c r="A71" t="s">
        <v>724</v>
      </c>
      <c r="B71" t="s">
        <v>725</v>
      </c>
      <c r="D71" s="1">
        <v>0.1</v>
      </c>
      <c r="E71" s="44"/>
      <c r="F71" t="s">
        <v>985</v>
      </c>
      <c r="K71" s="45" t="s">
        <v>800</v>
      </c>
      <c r="L71" s="45" t="s">
        <v>800</v>
      </c>
      <c r="M71" s="45" t="s">
        <v>800</v>
      </c>
      <c r="N71" s="45" t="s">
        <v>800</v>
      </c>
      <c r="O71" s="45" t="s">
        <v>800</v>
      </c>
    </row>
    <row r="72" spans="1:15" ht="12">
      <c r="A72" t="s">
        <v>296</v>
      </c>
      <c r="B72" t="s">
        <v>297</v>
      </c>
      <c r="D72" s="1">
        <v>2</v>
      </c>
      <c r="E72" s="44"/>
      <c r="G72" s="45" t="s">
        <v>800</v>
      </c>
      <c r="H72" s="45" t="s">
        <v>800</v>
      </c>
      <c r="I72" s="43" t="s">
        <v>800</v>
      </c>
      <c r="J72" s="45" t="s">
        <v>800</v>
      </c>
      <c r="K72" s="45" t="s">
        <v>800</v>
      </c>
      <c r="L72" s="45" t="s">
        <v>800</v>
      </c>
      <c r="M72" s="45">
        <v>0.125</v>
      </c>
      <c r="N72" s="45" t="s">
        <v>800</v>
      </c>
      <c r="O72" s="45" t="s">
        <v>800</v>
      </c>
    </row>
    <row r="73" spans="1:15" ht="12">
      <c r="A73" t="s">
        <v>60</v>
      </c>
      <c r="B73" t="s">
        <v>61</v>
      </c>
      <c r="D73" s="1">
        <v>2</v>
      </c>
      <c r="E73" s="44"/>
      <c r="G73" s="45" t="s">
        <v>800</v>
      </c>
      <c r="H73" s="45">
        <v>0.125</v>
      </c>
      <c r="I73" s="43" t="s">
        <v>800</v>
      </c>
      <c r="J73" s="45" t="s">
        <v>800</v>
      </c>
      <c r="K73" s="45" t="s">
        <v>800</v>
      </c>
      <c r="L73" s="45" t="s">
        <v>800</v>
      </c>
      <c r="M73" s="45" t="s">
        <v>800</v>
      </c>
      <c r="N73" s="45" t="s">
        <v>800</v>
      </c>
      <c r="O73" s="45" t="s">
        <v>800</v>
      </c>
    </row>
    <row r="74" spans="1:15" ht="12">
      <c r="A74" t="s">
        <v>62</v>
      </c>
      <c r="B74" t="s">
        <v>63</v>
      </c>
      <c r="C74" s="27">
        <v>2</v>
      </c>
      <c r="D74" s="1">
        <v>5</v>
      </c>
      <c r="E74" s="44"/>
      <c r="G74" s="45">
        <v>0.4625</v>
      </c>
      <c r="H74" s="45">
        <v>0.4625</v>
      </c>
      <c r="I74" s="43" t="s">
        <v>800</v>
      </c>
      <c r="J74" s="45">
        <v>0.23125</v>
      </c>
      <c r="K74" s="45">
        <v>0.4625</v>
      </c>
      <c r="L74" s="45">
        <v>0.4625</v>
      </c>
      <c r="M74" s="45" t="s">
        <v>800</v>
      </c>
      <c r="N74" s="45" t="s">
        <v>800</v>
      </c>
      <c r="O74" s="45" t="s">
        <v>800</v>
      </c>
    </row>
    <row r="75" spans="1:15" ht="12">
      <c r="A75" t="s">
        <v>64</v>
      </c>
      <c r="B75" t="s">
        <v>638</v>
      </c>
      <c r="C75" s="27">
        <v>1</v>
      </c>
      <c r="D75" s="1">
        <v>15</v>
      </c>
      <c r="E75" s="44"/>
      <c r="G75" s="45" t="s">
        <v>800</v>
      </c>
      <c r="H75" s="45" t="s">
        <v>800</v>
      </c>
      <c r="I75" s="43">
        <v>0.775</v>
      </c>
      <c r="J75" s="45" t="s">
        <v>800</v>
      </c>
      <c r="K75" s="45">
        <v>0.58125</v>
      </c>
      <c r="L75" s="45">
        <v>0.58125</v>
      </c>
      <c r="M75" s="45" t="s">
        <v>800</v>
      </c>
      <c r="N75" s="45" t="s">
        <v>800</v>
      </c>
      <c r="O75" s="45" t="s">
        <v>800</v>
      </c>
    </row>
    <row r="76" spans="1:6" ht="12">
      <c r="A76" t="s">
        <v>989</v>
      </c>
      <c r="B76" t="s">
        <v>990</v>
      </c>
      <c r="D76" s="1">
        <v>1</v>
      </c>
      <c r="E76" s="44"/>
      <c r="F76" t="s">
        <v>991</v>
      </c>
    </row>
    <row r="77" spans="1:15" ht="12">
      <c r="A77" t="s">
        <v>732</v>
      </c>
      <c r="B77" t="s">
        <v>733</v>
      </c>
      <c r="D77" s="1">
        <v>0.1</v>
      </c>
      <c r="E77" s="44"/>
      <c r="G77" s="45" t="s">
        <v>800</v>
      </c>
      <c r="H77" s="45" t="s">
        <v>800</v>
      </c>
      <c r="I77" s="43" t="s">
        <v>800</v>
      </c>
      <c r="J77" s="27">
        <v>0.00625</v>
      </c>
      <c r="K77" s="45" t="s">
        <v>800</v>
      </c>
      <c r="L77" s="45" t="s">
        <v>800</v>
      </c>
      <c r="M77" s="45" t="s">
        <v>800</v>
      </c>
      <c r="N77" s="45" t="s">
        <v>800</v>
      </c>
      <c r="O77" s="45" t="s">
        <v>800</v>
      </c>
    </row>
    <row r="78" spans="1:15" ht="12">
      <c r="A78" t="s">
        <v>622</v>
      </c>
      <c r="B78" t="s">
        <v>623</v>
      </c>
      <c r="D78" s="1">
        <v>5</v>
      </c>
      <c r="E78" s="44"/>
      <c r="G78" s="45" t="s">
        <v>800</v>
      </c>
      <c r="H78" s="45" t="s">
        <v>800</v>
      </c>
      <c r="I78" s="43" t="s">
        <v>800</v>
      </c>
      <c r="J78" s="45" t="s">
        <v>800</v>
      </c>
      <c r="K78" s="45" t="s">
        <v>800</v>
      </c>
      <c r="L78" s="45" t="s">
        <v>800</v>
      </c>
      <c r="M78" s="45">
        <v>0.3125</v>
      </c>
      <c r="N78" s="45" t="s">
        <v>800</v>
      </c>
      <c r="O78" s="45" t="s">
        <v>800</v>
      </c>
    </row>
    <row r="79" spans="1:15" ht="12">
      <c r="A79" t="s">
        <v>82</v>
      </c>
      <c r="B79" t="s">
        <v>83</v>
      </c>
      <c r="D79" s="1">
        <v>1</v>
      </c>
      <c r="E79" s="44"/>
      <c r="F79" t="s">
        <v>948</v>
      </c>
      <c r="J79" s="45" t="s">
        <v>800</v>
      </c>
      <c r="K79" s="45" t="s">
        <v>800</v>
      </c>
      <c r="L79" s="45" t="s">
        <v>800</v>
      </c>
      <c r="M79" s="45" t="s">
        <v>800</v>
      </c>
      <c r="N79" s="45" t="s">
        <v>800</v>
      </c>
      <c r="O79" s="45" t="s">
        <v>800</v>
      </c>
    </row>
    <row r="80" spans="1:15" ht="12">
      <c r="A80" t="s">
        <v>438</v>
      </c>
      <c r="B80" t="s">
        <v>314</v>
      </c>
      <c r="D80" s="1">
        <v>3</v>
      </c>
      <c r="E80" s="44"/>
      <c r="G80" s="45" t="s">
        <v>800</v>
      </c>
      <c r="H80" s="45" t="s">
        <v>800</v>
      </c>
      <c r="I80" s="43" t="s">
        <v>800</v>
      </c>
      <c r="J80" s="45">
        <v>0.1875</v>
      </c>
      <c r="K80" s="45" t="s">
        <v>800</v>
      </c>
      <c r="L80" s="45" t="s">
        <v>800</v>
      </c>
      <c r="M80" s="45" t="s">
        <v>800</v>
      </c>
      <c r="N80" s="45" t="s">
        <v>800</v>
      </c>
      <c r="O80" s="45" t="s">
        <v>800</v>
      </c>
    </row>
    <row r="81" spans="1:15" ht="12">
      <c r="A81" t="s">
        <v>243</v>
      </c>
      <c r="B81" t="s">
        <v>244</v>
      </c>
      <c r="C81" s="27">
        <v>1</v>
      </c>
      <c r="D81" s="1">
        <v>6</v>
      </c>
      <c r="E81" s="44"/>
      <c r="G81" s="45" t="s">
        <v>800</v>
      </c>
      <c r="H81" s="45">
        <v>0.6875</v>
      </c>
      <c r="I81" s="43" t="s">
        <v>800</v>
      </c>
      <c r="J81" s="45">
        <v>0.6875</v>
      </c>
      <c r="K81" s="45" t="s">
        <v>800</v>
      </c>
      <c r="L81" s="45" t="s">
        <v>800</v>
      </c>
      <c r="M81" s="45" t="s">
        <v>800</v>
      </c>
      <c r="N81" s="45" t="s">
        <v>800</v>
      </c>
      <c r="O81" s="45" t="s">
        <v>800</v>
      </c>
    </row>
    <row r="82" spans="1:15" ht="12">
      <c r="A82" t="s">
        <v>189</v>
      </c>
      <c r="B82" t="s">
        <v>190</v>
      </c>
      <c r="C82" s="27">
        <v>57</v>
      </c>
      <c r="D82" s="1">
        <v>9</v>
      </c>
      <c r="E82" s="44"/>
      <c r="G82" s="45">
        <v>11.5125</v>
      </c>
      <c r="H82" s="45">
        <v>11.5125</v>
      </c>
      <c r="I82" s="43" t="s">
        <v>800</v>
      </c>
      <c r="J82" s="45">
        <v>5.75625</v>
      </c>
      <c r="K82" s="45">
        <v>14.390625</v>
      </c>
      <c r="L82" s="45">
        <v>14.390625</v>
      </c>
      <c r="M82" s="45" t="s">
        <v>800</v>
      </c>
      <c r="N82" s="45" t="s">
        <v>800</v>
      </c>
      <c r="O82" s="45" t="s">
        <v>800</v>
      </c>
    </row>
    <row r="83" spans="1:15" ht="12">
      <c r="A83" t="s">
        <v>639</v>
      </c>
      <c r="B83" t="s">
        <v>640</v>
      </c>
      <c r="D83" s="1">
        <v>3</v>
      </c>
      <c r="E83" s="44"/>
      <c r="G83" s="45" t="s">
        <v>800</v>
      </c>
      <c r="H83" s="45" t="s">
        <v>800</v>
      </c>
      <c r="I83" s="43" t="s">
        <v>800</v>
      </c>
      <c r="J83" s="45">
        <v>0.1875</v>
      </c>
      <c r="K83" s="45" t="s">
        <v>800</v>
      </c>
      <c r="L83" s="45" t="s">
        <v>800</v>
      </c>
      <c r="M83" s="45" t="s">
        <v>800</v>
      </c>
      <c r="N83" s="45" t="s">
        <v>800</v>
      </c>
      <c r="O83" s="45" t="s">
        <v>800</v>
      </c>
    </row>
    <row r="84" spans="1:15" ht="12">
      <c r="A84" t="s">
        <v>53</v>
      </c>
      <c r="B84" t="s">
        <v>717</v>
      </c>
      <c r="C84" s="27">
        <v>26</v>
      </c>
      <c r="D84" s="1">
        <v>0</v>
      </c>
      <c r="E84" s="44"/>
      <c r="G84" s="45" t="s">
        <v>800</v>
      </c>
      <c r="H84" s="45" t="s">
        <v>800</v>
      </c>
      <c r="I84" s="43">
        <v>26</v>
      </c>
      <c r="J84" s="45" t="s">
        <v>800</v>
      </c>
      <c r="K84" s="45" t="s">
        <v>800</v>
      </c>
      <c r="L84" s="45" t="s">
        <v>800</v>
      </c>
      <c r="M84" s="45" t="s">
        <v>800</v>
      </c>
      <c r="N84" s="45" t="s">
        <v>800</v>
      </c>
      <c r="O84" s="45" t="s">
        <v>800</v>
      </c>
    </row>
    <row r="85" spans="1:15" ht="12">
      <c r="A85" t="s">
        <v>250</v>
      </c>
      <c r="B85" t="s">
        <v>718</v>
      </c>
      <c r="C85" s="27">
        <v>1</v>
      </c>
      <c r="D85" s="1">
        <v>0</v>
      </c>
      <c r="E85" s="44"/>
      <c r="G85" s="45" t="s">
        <v>800</v>
      </c>
      <c r="H85" s="45" t="s">
        <v>800</v>
      </c>
      <c r="I85" s="43">
        <v>0.75</v>
      </c>
      <c r="J85" s="45" t="s">
        <v>800</v>
      </c>
      <c r="K85" s="45" t="s">
        <v>800</v>
      </c>
      <c r="L85" s="45">
        <v>0.25</v>
      </c>
      <c r="M85" s="45" t="s">
        <v>800</v>
      </c>
      <c r="N85" s="45" t="s">
        <v>800</v>
      </c>
      <c r="O85" s="45" t="s">
        <v>800</v>
      </c>
    </row>
    <row r="86" spans="1:15" ht="12">
      <c r="A86" t="s">
        <v>294</v>
      </c>
      <c r="B86" t="s">
        <v>719</v>
      </c>
      <c r="C86" s="27">
        <v>1</v>
      </c>
      <c r="D86" s="1">
        <v>8</v>
      </c>
      <c r="E86" s="44"/>
      <c r="G86" s="45" t="s">
        <v>800</v>
      </c>
      <c r="H86" s="45" t="s">
        <v>800</v>
      </c>
      <c r="I86" s="43">
        <v>1.5</v>
      </c>
      <c r="J86" s="45" t="s">
        <v>800</v>
      </c>
      <c r="K86" s="45" t="s">
        <v>800</v>
      </c>
      <c r="L86" s="45" t="s">
        <v>800</v>
      </c>
      <c r="M86" s="45" t="s">
        <v>800</v>
      </c>
      <c r="N86" s="45" t="s">
        <v>800</v>
      </c>
      <c r="O86" s="45" t="s">
        <v>800</v>
      </c>
    </row>
    <row r="87" spans="1:12" ht="12">
      <c r="A87" t="s">
        <v>945</v>
      </c>
      <c r="B87" t="s">
        <v>946</v>
      </c>
      <c r="D87" s="1">
        <v>1</v>
      </c>
      <c r="E87" s="44"/>
      <c r="L87" s="45">
        <f>1/16</f>
        <v>0.0625</v>
      </c>
    </row>
    <row r="88" spans="1:15" ht="12">
      <c r="A88" t="s">
        <v>223</v>
      </c>
      <c r="B88" t="s">
        <v>224</v>
      </c>
      <c r="C88" s="27">
        <v>4</v>
      </c>
      <c r="D88" s="1">
        <v>11</v>
      </c>
      <c r="E88" s="44"/>
      <c r="G88" s="45" t="s">
        <v>800</v>
      </c>
      <c r="H88" s="45" t="s">
        <v>800</v>
      </c>
      <c r="I88" s="43">
        <v>1.546875</v>
      </c>
      <c r="J88" s="45" t="s">
        <v>800</v>
      </c>
      <c r="K88" s="45">
        <v>1.546875</v>
      </c>
      <c r="L88" s="45">
        <v>1.546875</v>
      </c>
      <c r="M88" s="45" t="s">
        <v>800</v>
      </c>
      <c r="N88" s="45" t="s">
        <v>800</v>
      </c>
      <c r="O88" s="45" t="s">
        <v>800</v>
      </c>
    </row>
    <row r="89" spans="1:6" ht="12">
      <c r="A89" t="s">
        <v>992</v>
      </c>
      <c r="B89" t="s">
        <v>993</v>
      </c>
      <c r="D89" s="1">
        <v>1</v>
      </c>
      <c r="E89" s="44"/>
      <c r="F89" t="s">
        <v>991</v>
      </c>
    </row>
    <row r="90" spans="1:15" ht="12">
      <c r="A90" t="s">
        <v>215</v>
      </c>
      <c r="B90" t="s">
        <v>673</v>
      </c>
      <c r="C90" s="27">
        <v>1</v>
      </c>
      <c r="D90" s="1">
        <v>11</v>
      </c>
      <c r="E90" s="44"/>
      <c r="G90" s="45" t="s">
        <v>800</v>
      </c>
      <c r="H90" s="45" t="s">
        <v>800</v>
      </c>
      <c r="I90" s="43">
        <v>1.6875</v>
      </c>
      <c r="J90" s="45" t="s">
        <v>800</v>
      </c>
      <c r="K90" s="45" t="s">
        <v>800</v>
      </c>
      <c r="L90" s="45" t="s">
        <v>800</v>
      </c>
      <c r="M90" s="45" t="s">
        <v>800</v>
      </c>
      <c r="N90" s="45" t="s">
        <v>800</v>
      </c>
      <c r="O90" s="45" t="s">
        <v>800</v>
      </c>
    </row>
    <row r="91" spans="1:15" ht="12">
      <c r="A91" t="s">
        <v>94</v>
      </c>
      <c r="B91" t="s">
        <v>95</v>
      </c>
      <c r="C91" s="27">
        <v>2</v>
      </c>
      <c r="D91" s="1">
        <v>4</v>
      </c>
      <c r="E91" s="44"/>
      <c r="G91" s="45">
        <v>1.125</v>
      </c>
      <c r="H91" s="45">
        <v>0.9</v>
      </c>
      <c r="I91" s="43" t="s">
        <v>800</v>
      </c>
      <c r="J91" s="45" t="s">
        <v>800</v>
      </c>
      <c r="K91" s="45" t="s">
        <v>800</v>
      </c>
      <c r="L91" s="45" t="s">
        <v>800</v>
      </c>
      <c r="M91" s="45" t="s">
        <v>800</v>
      </c>
      <c r="N91" s="45" t="s">
        <v>800</v>
      </c>
      <c r="O91" s="45" t="s">
        <v>800</v>
      </c>
    </row>
    <row r="92" spans="1:15" ht="12">
      <c r="A92" t="s">
        <v>182</v>
      </c>
      <c r="B92" t="s">
        <v>183</v>
      </c>
      <c r="D92" s="1">
        <v>1</v>
      </c>
      <c r="E92" s="44"/>
      <c r="G92" s="45" t="s">
        <v>800</v>
      </c>
      <c r="H92" s="45" t="s">
        <v>800</v>
      </c>
      <c r="I92" s="43" t="s">
        <v>800</v>
      </c>
      <c r="J92" s="45">
        <v>0.0625</v>
      </c>
      <c r="K92" s="45" t="s">
        <v>800</v>
      </c>
      <c r="L92" s="45" t="s">
        <v>800</v>
      </c>
      <c r="M92" s="45" t="s">
        <v>800</v>
      </c>
      <c r="N92" s="45" t="s">
        <v>800</v>
      </c>
      <c r="O92" s="45" t="s">
        <v>800</v>
      </c>
    </row>
    <row r="93" spans="1:15" ht="12">
      <c r="A93" s="34" t="s">
        <v>1035</v>
      </c>
      <c r="B93" t="s">
        <v>974</v>
      </c>
      <c r="D93" s="1">
        <v>0.1</v>
      </c>
      <c r="E93" s="44"/>
      <c r="F93" t="s">
        <v>1025</v>
      </c>
      <c r="I93" s="43" t="s">
        <v>800</v>
      </c>
      <c r="J93" s="45" t="s">
        <v>800</v>
      </c>
      <c r="K93" s="45" t="s">
        <v>800</v>
      </c>
      <c r="L93" s="45" t="s">
        <v>800</v>
      </c>
      <c r="M93" s="45" t="s">
        <v>800</v>
      </c>
      <c r="N93" s="45" t="s">
        <v>800</v>
      </c>
      <c r="O93" s="45" t="s">
        <v>800</v>
      </c>
    </row>
    <row r="94" spans="1:15" ht="12">
      <c r="A94" t="s">
        <v>652</v>
      </c>
      <c r="B94" t="s">
        <v>653</v>
      </c>
      <c r="D94" s="1">
        <v>0.25</v>
      </c>
      <c r="E94" s="44"/>
      <c r="G94" s="45" t="s">
        <v>800</v>
      </c>
      <c r="H94" s="45" t="s">
        <v>800</v>
      </c>
      <c r="I94" s="22">
        <v>0.015625</v>
      </c>
      <c r="J94" s="45" t="s">
        <v>800</v>
      </c>
      <c r="K94" s="45" t="s">
        <v>800</v>
      </c>
      <c r="L94" s="45" t="s">
        <v>800</v>
      </c>
      <c r="M94" s="45" t="s">
        <v>800</v>
      </c>
      <c r="N94" s="45" t="s">
        <v>800</v>
      </c>
      <c r="O94" s="45" t="s">
        <v>800</v>
      </c>
    </row>
    <row r="95" spans="1:15" ht="12">
      <c r="A95" t="s">
        <v>41</v>
      </c>
      <c r="B95" t="s">
        <v>654</v>
      </c>
      <c r="D95" s="1">
        <v>2</v>
      </c>
      <c r="E95" s="44"/>
      <c r="G95" s="45" t="s">
        <v>800</v>
      </c>
      <c r="H95" s="45" t="s">
        <v>800</v>
      </c>
      <c r="I95" s="43" t="s">
        <v>800</v>
      </c>
      <c r="J95" s="45" t="s">
        <v>800</v>
      </c>
      <c r="K95" s="45" t="s">
        <v>800</v>
      </c>
      <c r="L95" s="45" t="s">
        <v>800</v>
      </c>
      <c r="M95" s="27">
        <v>0.03125</v>
      </c>
      <c r="N95" s="45">
        <v>0.0625</v>
      </c>
      <c r="O95" s="27">
        <v>0.03125</v>
      </c>
    </row>
    <row r="96" spans="1:15" ht="12">
      <c r="A96" t="s">
        <v>101</v>
      </c>
      <c r="B96" t="s">
        <v>656</v>
      </c>
      <c r="D96" s="1">
        <v>0.1</v>
      </c>
      <c r="E96" s="44"/>
      <c r="G96" s="45" t="s">
        <v>800</v>
      </c>
      <c r="H96" s="45" t="s">
        <v>800</v>
      </c>
      <c r="I96" s="43" t="s">
        <v>800</v>
      </c>
      <c r="J96" s="45">
        <v>0.003125</v>
      </c>
      <c r="K96" s="45" t="s">
        <v>800</v>
      </c>
      <c r="L96" s="45" t="s">
        <v>800</v>
      </c>
      <c r="M96" s="45">
        <v>0.003125</v>
      </c>
      <c r="N96" s="45" t="s">
        <v>800</v>
      </c>
      <c r="O96" s="45" t="s">
        <v>800</v>
      </c>
    </row>
    <row r="97" spans="1:15" ht="12">
      <c r="A97" t="s">
        <v>66</v>
      </c>
      <c r="B97" t="s">
        <v>655</v>
      </c>
      <c r="C97" s="27">
        <v>1</v>
      </c>
      <c r="D97" s="1">
        <v>1</v>
      </c>
      <c r="E97" s="44"/>
      <c r="G97" s="45" t="s">
        <v>800</v>
      </c>
      <c r="H97" s="45">
        <v>0.265625</v>
      </c>
      <c r="I97" s="43" t="s">
        <v>800</v>
      </c>
      <c r="J97" s="45">
        <v>0.796875</v>
      </c>
      <c r="K97" s="45" t="s">
        <v>800</v>
      </c>
      <c r="L97" s="45" t="s">
        <v>800</v>
      </c>
      <c r="M97" s="45" t="s">
        <v>800</v>
      </c>
      <c r="N97" s="45" t="s">
        <v>800</v>
      </c>
      <c r="O97" s="45" t="s">
        <v>800</v>
      </c>
    </row>
    <row r="98" spans="1:15" ht="12">
      <c r="A98" t="s">
        <v>211</v>
      </c>
      <c r="B98" t="s">
        <v>657</v>
      </c>
      <c r="D98" s="1">
        <v>1</v>
      </c>
      <c r="E98" s="44"/>
      <c r="G98" s="45" t="s">
        <v>800</v>
      </c>
      <c r="H98" s="45">
        <v>0.0625</v>
      </c>
      <c r="I98" s="43" t="s">
        <v>800</v>
      </c>
      <c r="J98" s="45" t="s">
        <v>800</v>
      </c>
      <c r="K98" s="45" t="s">
        <v>800</v>
      </c>
      <c r="L98" s="45" t="s">
        <v>800</v>
      </c>
      <c r="M98" s="45" t="s">
        <v>800</v>
      </c>
      <c r="N98" s="45" t="s">
        <v>800</v>
      </c>
      <c r="O98" s="45" t="s">
        <v>800</v>
      </c>
    </row>
    <row r="99" spans="1:15" ht="12">
      <c r="A99" t="s">
        <v>213</v>
      </c>
      <c r="B99" t="s">
        <v>214</v>
      </c>
      <c r="D99" s="1">
        <v>0.1</v>
      </c>
      <c r="E99" s="44"/>
      <c r="G99" s="27">
        <v>0.00625</v>
      </c>
      <c r="H99" s="45" t="s">
        <v>800</v>
      </c>
      <c r="I99" s="43" t="s">
        <v>800</v>
      </c>
      <c r="J99" s="45" t="s">
        <v>800</v>
      </c>
      <c r="K99" s="45" t="s">
        <v>800</v>
      </c>
      <c r="L99" s="45" t="s">
        <v>800</v>
      </c>
      <c r="M99" s="45" t="s">
        <v>800</v>
      </c>
      <c r="N99" s="45" t="s">
        <v>800</v>
      </c>
      <c r="O99" s="45" t="s">
        <v>800</v>
      </c>
    </row>
    <row r="100" spans="1:15" ht="12">
      <c r="A100" t="s">
        <v>279</v>
      </c>
      <c r="B100" t="s">
        <v>1055</v>
      </c>
      <c r="C100" s="27">
        <v>3</v>
      </c>
      <c r="D100" s="1">
        <v>3</v>
      </c>
      <c r="E100" s="44"/>
      <c r="G100" s="45" t="s">
        <v>800</v>
      </c>
      <c r="H100" s="45" t="s">
        <v>800</v>
      </c>
      <c r="I100" s="43" t="s">
        <v>800</v>
      </c>
      <c r="J100" s="45">
        <v>0.796875</v>
      </c>
      <c r="K100" s="45">
        <v>0.796875</v>
      </c>
      <c r="L100" s="45">
        <v>0.796875</v>
      </c>
      <c r="M100" s="45" t="s">
        <v>800</v>
      </c>
      <c r="N100" s="45" t="s">
        <v>800</v>
      </c>
      <c r="O100" s="45" t="s">
        <v>800</v>
      </c>
    </row>
    <row r="101" spans="1:15" ht="12">
      <c r="A101" t="s">
        <v>253</v>
      </c>
      <c r="B101" t="s">
        <v>254</v>
      </c>
      <c r="C101" s="27">
        <v>1</v>
      </c>
      <c r="D101" s="1">
        <v>14</v>
      </c>
      <c r="E101" s="44"/>
      <c r="G101" s="45" t="s">
        <v>800</v>
      </c>
      <c r="H101" s="45" t="s">
        <v>800</v>
      </c>
      <c r="I101" s="43" t="s">
        <v>800</v>
      </c>
      <c r="J101" s="45" t="s">
        <v>800</v>
      </c>
      <c r="K101" s="45" t="s">
        <v>800</v>
      </c>
      <c r="L101" s="45" t="s">
        <v>800</v>
      </c>
      <c r="M101" s="45">
        <v>0.46875</v>
      </c>
      <c r="N101" s="45">
        <v>1.40625</v>
      </c>
      <c r="O101" s="45" t="s">
        <v>800</v>
      </c>
    </row>
    <row r="102" spans="1:15" ht="12">
      <c r="A102" t="s">
        <v>650</v>
      </c>
      <c r="B102" t="s">
        <v>651</v>
      </c>
      <c r="D102" s="1">
        <v>4</v>
      </c>
      <c r="E102" s="44"/>
      <c r="G102" s="45" t="s">
        <v>800</v>
      </c>
      <c r="H102" s="45" t="s">
        <v>800</v>
      </c>
      <c r="I102" s="43" t="s">
        <v>800</v>
      </c>
      <c r="J102" s="45">
        <v>0.25</v>
      </c>
      <c r="K102" s="45" t="s">
        <v>800</v>
      </c>
      <c r="L102" s="45" t="s">
        <v>800</v>
      </c>
      <c r="M102" s="45" t="s">
        <v>800</v>
      </c>
      <c r="N102" s="45" t="s">
        <v>800</v>
      </c>
      <c r="O102" s="45" t="s">
        <v>800</v>
      </c>
    </row>
    <row r="103" spans="1:15" ht="12">
      <c r="A103" t="s">
        <v>105</v>
      </c>
      <c r="B103" t="s">
        <v>1050</v>
      </c>
      <c r="C103" s="27">
        <v>1</v>
      </c>
      <c r="D103" s="1">
        <v>10</v>
      </c>
      <c r="E103" s="44"/>
      <c r="G103" s="45">
        <v>0.8125</v>
      </c>
      <c r="H103" s="45">
        <v>0.8125</v>
      </c>
      <c r="I103" s="43" t="s">
        <v>800</v>
      </c>
      <c r="J103" s="45" t="s">
        <v>800</v>
      </c>
      <c r="K103" s="45" t="s">
        <v>800</v>
      </c>
      <c r="L103" s="45" t="s">
        <v>800</v>
      </c>
      <c r="M103" s="45" t="s">
        <v>800</v>
      </c>
      <c r="N103" s="45" t="s">
        <v>800</v>
      </c>
      <c r="O103" s="45" t="s">
        <v>800</v>
      </c>
    </row>
    <row r="104" spans="1:15" ht="12">
      <c r="A104" t="s">
        <v>322</v>
      </c>
      <c r="B104" t="s">
        <v>323</v>
      </c>
      <c r="D104" s="1">
        <v>6</v>
      </c>
      <c r="E104" s="44"/>
      <c r="G104" s="45" t="s">
        <v>800</v>
      </c>
      <c r="H104" s="45" t="s">
        <v>800</v>
      </c>
      <c r="I104" s="43">
        <v>0.375</v>
      </c>
      <c r="J104" s="45" t="s">
        <v>800</v>
      </c>
      <c r="K104" s="45" t="s">
        <v>800</v>
      </c>
      <c r="L104" s="45" t="s">
        <v>800</v>
      </c>
      <c r="M104" s="45" t="s">
        <v>800</v>
      </c>
      <c r="N104" s="45" t="s">
        <v>800</v>
      </c>
      <c r="O104" s="45" t="s">
        <v>800</v>
      </c>
    </row>
    <row r="105" spans="1:15" ht="12">
      <c r="A105" t="s">
        <v>298</v>
      </c>
      <c r="B105" t="s">
        <v>729</v>
      </c>
      <c r="C105" s="27">
        <v>4</v>
      </c>
      <c r="D105" s="1">
        <v>15</v>
      </c>
      <c r="E105" s="44"/>
      <c r="G105" s="45" t="s">
        <v>800</v>
      </c>
      <c r="H105" s="45">
        <v>1.975</v>
      </c>
      <c r="I105" s="43" t="s">
        <v>800</v>
      </c>
      <c r="J105" s="45" t="s">
        <v>800</v>
      </c>
      <c r="K105" s="45">
        <v>0.9875</v>
      </c>
      <c r="L105" s="45">
        <v>1.975</v>
      </c>
      <c r="M105" s="45" t="s">
        <v>800</v>
      </c>
      <c r="N105" s="45" t="s">
        <v>800</v>
      </c>
      <c r="O105" s="45" t="s">
        <v>800</v>
      </c>
    </row>
    <row r="106" spans="1:15" ht="12">
      <c r="A106" t="s">
        <v>90</v>
      </c>
      <c r="B106" t="s">
        <v>91</v>
      </c>
      <c r="C106" s="27">
        <v>1</v>
      </c>
      <c r="D106" s="1">
        <v>5</v>
      </c>
      <c r="E106" s="44"/>
      <c r="G106" s="45" t="s">
        <v>800</v>
      </c>
      <c r="H106" s="45" t="s">
        <v>800</v>
      </c>
      <c r="I106" s="43">
        <v>0.65625</v>
      </c>
      <c r="J106" s="45" t="s">
        <v>800</v>
      </c>
      <c r="K106" s="45">
        <v>0.65625</v>
      </c>
      <c r="L106" s="45" t="s">
        <v>800</v>
      </c>
      <c r="M106" s="45" t="s">
        <v>800</v>
      </c>
      <c r="N106" s="45" t="s">
        <v>800</v>
      </c>
      <c r="O106" s="45" t="s">
        <v>800</v>
      </c>
    </row>
    <row r="107" spans="1:6" ht="12">
      <c r="A107" t="s">
        <v>942</v>
      </c>
      <c r="B107" t="s">
        <v>943</v>
      </c>
      <c r="D107" s="1">
        <v>1</v>
      </c>
      <c r="E107" s="44"/>
      <c r="F107" t="s">
        <v>944</v>
      </c>
    </row>
    <row r="108" spans="1:15" ht="12">
      <c r="A108" t="s">
        <v>0</v>
      </c>
      <c r="B108" t="s">
        <v>391</v>
      </c>
      <c r="D108" s="1">
        <v>2</v>
      </c>
      <c r="E108" s="44"/>
      <c r="G108" s="45">
        <v>0.125</v>
      </c>
      <c r="H108" s="45" t="s">
        <v>800</v>
      </c>
      <c r="I108" s="43" t="s">
        <v>800</v>
      </c>
      <c r="J108" s="45" t="s">
        <v>800</v>
      </c>
      <c r="K108" s="45" t="s">
        <v>800</v>
      </c>
      <c r="L108" s="45" t="s">
        <v>800</v>
      </c>
      <c r="M108" s="45" t="s">
        <v>800</v>
      </c>
      <c r="N108" s="45" t="s">
        <v>800</v>
      </c>
      <c r="O108" s="45" t="s">
        <v>800</v>
      </c>
    </row>
    <row r="109" spans="1:15" ht="12">
      <c r="A109" t="s">
        <v>123</v>
      </c>
      <c r="B109" t="s">
        <v>124</v>
      </c>
      <c r="D109" s="1">
        <v>0.1</v>
      </c>
      <c r="E109" s="44"/>
      <c r="G109" s="27">
        <v>0.00625</v>
      </c>
      <c r="H109" s="45" t="s">
        <v>800</v>
      </c>
      <c r="I109" s="43" t="s">
        <v>800</v>
      </c>
      <c r="J109" s="45" t="s">
        <v>800</v>
      </c>
      <c r="K109" s="45" t="s">
        <v>800</v>
      </c>
      <c r="L109" s="45" t="s">
        <v>800</v>
      </c>
      <c r="M109" s="45" t="s">
        <v>800</v>
      </c>
      <c r="N109" s="45" t="s">
        <v>800</v>
      </c>
      <c r="O109" s="45" t="s">
        <v>800</v>
      </c>
    </row>
    <row r="110" spans="1:15" ht="12">
      <c r="A110" t="s">
        <v>668</v>
      </c>
      <c r="B110" t="s">
        <v>669</v>
      </c>
      <c r="D110" s="1">
        <v>1</v>
      </c>
      <c r="E110" s="44"/>
      <c r="G110" s="27">
        <v>0.03125</v>
      </c>
      <c r="H110" s="45" t="s">
        <v>800</v>
      </c>
      <c r="I110" s="43" t="s">
        <v>800</v>
      </c>
      <c r="J110" s="27">
        <v>0.03125</v>
      </c>
      <c r="K110" s="45" t="s">
        <v>800</v>
      </c>
      <c r="L110" s="45" t="s">
        <v>800</v>
      </c>
      <c r="M110" s="45" t="s">
        <v>800</v>
      </c>
      <c r="N110" s="45" t="s">
        <v>800</v>
      </c>
      <c r="O110" s="45" t="s">
        <v>800</v>
      </c>
    </row>
    <row r="111" spans="1:15" ht="12">
      <c r="A111" t="s">
        <v>1032</v>
      </c>
      <c r="B111" t="s">
        <v>629</v>
      </c>
      <c r="D111" s="1">
        <v>1</v>
      </c>
      <c r="E111" s="44"/>
      <c r="G111" s="27">
        <v>0.03125</v>
      </c>
      <c r="H111" s="27">
        <v>0.03125</v>
      </c>
      <c r="I111" s="43" t="s">
        <v>800</v>
      </c>
      <c r="J111" s="45" t="s">
        <v>800</v>
      </c>
      <c r="K111" s="45" t="s">
        <v>800</v>
      </c>
      <c r="L111" s="45" t="s">
        <v>800</v>
      </c>
      <c r="M111" s="45" t="s">
        <v>800</v>
      </c>
      <c r="N111" s="45" t="s">
        <v>800</v>
      </c>
      <c r="O111" s="45" t="s">
        <v>800</v>
      </c>
    </row>
    <row r="112" spans="1:15" ht="12">
      <c r="A112" t="s">
        <v>726</v>
      </c>
      <c r="B112" t="s">
        <v>271</v>
      </c>
      <c r="D112" s="1">
        <v>1</v>
      </c>
      <c r="E112" s="44"/>
      <c r="G112" s="45" t="s">
        <v>800</v>
      </c>
      <c r="H112" s="45" t="s">
        <v>800</v>
      </c>
      <c r="I112" s="43" t="s">
        <v>800</v>
      </c>
      <c r="J112" s="45" t="s">
        <v>800</v>
      </c>
      <c r="K112" s="45" t="s">
        <v>800</v>
      </c>
      <c r="L112" s="45" t="s">
        <v>800</v>
      </c>
      <c r="M112" s="45">
        <v>0.03125</v>
      </c>
      <c r="N112" s="45">
        <v>0.03125</v>
      </c>
      <c r="O112" s="45" t="s">
        <v>800</v>
      </c>
    </row>
    <row r="113" spans="1:15" ht="12">
      <c r="A113" t="s">
        <v>266</v>
      </c>
      <c r="B113" t="s">
        <v>493</v>
      </c>
      <c r="D113" s="1">
        <v>5</v>
      </c>
      <c r="E113" s="44"/>
      <c r="G113" s="45" t="s">
        <v>800</v>
      </c>
      <c r="H113" s="45" t="s">
        <v>800</v>
      </c>
      <c r="I113" s="43">
        <v>0.3125</v>
      </c>
      <c r="J113" s="45" t="s">
        <v>800</v>
      </c>
      <c r="K113" s="45" t="s">
        <v>800</v>
      </c>
      <c r="L113" s="45" t="s">
        <v>800</v>
      </c>
      <c r="M113" s="45" t="s">
        <v>800</v>
      </c>
      <c r="N113" s="45" t="s">
        <v>800</v>
      </c>
      <c r="O113" s="45" t="s">
        <v>800</v>
      </c>
    </row>
    <row r="114" spans="1:15" ht="12">
      <c r="A114" t="s">
        <v>268</v>
      </c>
      <c r="B114" t="s">
        <v>269</v>
      </c>
      <c r="D114" s="1">
        <v>1</v>
      </c>
      <c r="E114" s="44"/>
      <c r="G114" s="45">
        <v>0.0625</v>
      </c>
      <c r="H114" s="45" t="s">
        <v>800</v>
      </c>
      <c r="I114" s="43" t="s">
        <v>800</v>
      </c>
      <c r="J114" s="45" t="s">
        <v>800</v>
      </c>
      <c r="K114" s="45" t="s">
        <v>800</v>
      </c>
      <c r="L114" s="45" t="s">
        <v>800</v>
      </c>
      <c r="M114" s="45" t="s">
        <v>800</v>
      </c>
      <c r="N114" s="45" t="s">
        <v>800</v>
      </c>
      <c r="O114" s="45" t="s">
        <v>800</v>
      </c>
    </row>
    <row r="115" spans="1:15" ht="12">
      <c r="A115" t="s">
        <v>39</v>
      </c>
      <c r="B115" t="s">
        <v>40</v>
      </c>
      <c r="C115" s="27">
        <v>2</v>
      </c>
      <c r="D115" s="1">
        <v>1</v>
      </c>
      <c r="E115" s="44"/>
      <c r="G115" s="45" t="s">
        <v>800</v>
      </c>
      <c r="H115" s="45" t="s">
        <v>800</v>
      </c>
      <c r="I115" s="43">
        <v>1.546875</v>
      </c>
      <c r="J115" s="45" t="s">
        <v>800</v>
      </c>
      <c r="K115" s="45" t="s">
        <v>800</v>
      </c>
      <c r="L115" s="45" t="s">
        <v>800</v>
      </c>
      <c r="M115" s="45">
        <v>0.515625</v>
      </c>
      <c r="N115" s="45" t="s">
        <v>800</v>
      </c>
      <c r="O115" s="45" t="s">
        <v>800</v>
      </c>
    </row>
    <row r="116" spans="1:15" ht="12">
      <c r="A116" t="s">
        <v>33</v>
      </c>
      <c r="B116" t="s">
        <v>34</v>
      </c>
      <c r="D116" s="1">
        <v>3</v>
      </c>
      <c r="E116" s="44"/>
      <c r="F116" t="s">
        <v>1022</v>
      </c>
      <c r="H116" s="45" t="s">
        <v>800</v>
      </c>
      <c r="I116" s="43" t="s">
        <v>800</v>
      </c>
      <c r="J116" s="45" t="s">
        <v>800</v>
      </c>
      <c r="K116" s="45" t="s">
        <v>800</v>
      </c>
      <c r="L116" s="45" t="s">
        <v>800</v>
      </c>
      <c r="M116" s="45">
        <v>0.061875</v>
      </c>
      <c r="N116" s="45">
        <v>0.061875</v>
      </c>
      <c r="O116" s="45" t="s">
        <v>800</v>
      </c>
    </row>
    <row r="117" spans="1:15" ht="12">
      <c r="A117" t="s">
        <v>80</v>
      </c>
      <c r="B117" t="s">
        <v>715</v>
      </c>
      <c r="D117" s="1">
        <v>1</v>
      </c>
      <c r="E117" s="44"/>
      <c r="G117" s="45" t="s">
        <v>800</v>
      </c>
      <c r="H117" s="45" t="s">
        <v>800</v>
      </c>
      <c r="I117" s="43" t="s">
        <v>800</v>
      </c>
      <c r="J117" s="45" t="s">
        <v>800</v>
      </c>
      <c r="K117" s="45" t="s">
        <v>800</v>
      </c>
      <c r="L117" s="45" t="s">
        <v>800</v>
      </c>
      <c r="M117" s="45" t="s">
        <v>800</v>
      </c>
      <c r="N117" s="45" t="s">
        <v>800</v>
      </c>
      <c r="O117" s="45" t="s">
        <v>800</v>
      </c>
    </row>
    <row r="118" spans="1:15" ht="12">
      <c r="A118" t="s">
        <v>979</v>
      </c>
      <c r="B118" t="s">
        <v>980</v>
      </c>
      <c r="C118" s="27">
        <v>2</v>
      </c>
      <c r="D118" s="1">
        <v>0</v>
      </c>
      <c r="E118" s="44"/>
      <c r="G118" s="45" t="s">
        <v>800</v>
      </c>
      <c r="H118" s="45">
        <v>2</v>
      </c>
      <c r="I118" s="43" t="s">
        <v>800</v>
      </c>
      <c r="J118" s="45" t="s">
        <v>800</v>
      </c>
      <c r="K118" s="45" t="s">
        <v>800</v>
      </c>
      <c r="L118" s="45" t="s">
        <v>800</v>
      </c>
      <c r="M118" s="45" t="s">
        <v>800</v>
      </c>
      <c r="N118" s="45" t="s">
        <v>800</v>
      </c>
      <c r="O118" s="45" t="s">
        <v>800</v>
      </c>
    </row>
    <row r="119" spans="1:15" ht="12">
      <c r="A119" t="s">
        <v>194</v>
      </c>
      <c r="B119" t="s">
        <v>716</v>
      </c>
      <c r="D119" s="1">
        <v>1</v>
      </c>
      <c r="E119" s="44"/>
      <c r="G119" s="45" t="s">
        <v>800</v>
      </c>
      <c r="H119" s="45" t="s">
        <v>800</v>
      </c>
      <c r="I119" s="43" t="s">
        <v>800</v>
      </c>
      <c r="J119" s="45" t="s">
        <v>800</v>
      </c>
      <c r="K119" s="45" t="s">
        <v>800</v>
      </c>
      <c r="L119" s="45" t="s">
        <v>800</v>
      </c>
      <c r="M119" s="45" t="s">
        <v>800</v>
      </c>
      <c r="N119" s="45" t="s">
        <v>800</v>
      </c>
      <c r="O119" s="45" t="s">
        <v>800</v>
      </c>
    </row>
    <row r="120" spans="1:15" ht="12">
      <c r="A120" t="s">
        <v>148</v>
      </c>
      <c r="B120" t="s">
        <v>149</v>
      </c>
      <c r="C120" s="27">
        <v>32</v>
      </c>
      <c r="D120" s="1">
        <v>0</v>
      </c>
      <c r="E120" s="44"/>
      <c r="G120" s="45" t="s">
        <v>800</v>
      </c>
      <c r="H120" s="45">
        <v>8</v>
      </c>
      <c r="I120" s="43">
        <v>8</v>
      </c>
      <c r="J120" s="45" t="s">
        <v>800</v>
      </c>
      <c r="K120" s="45" t="s">
        <v>800</v>
      </c>
      <c r="L120" s="45">
        <v>8</v>
      </c>
      <c r="M120" s="45" t="s">
        <v>800</v>
      </c>
      <c r="N120" s="45" t="s">
        <v>800</v>
      </c>
      <c r="O120" s="45" t="s">
        <v>800</v>
      </c>
    </row>
    <row r="121" spans="1:15" ht="12">
      <c r="A121" t="s">
        <v>88</v>
      </c>
      <c r="B121" t="s">
        <v>89</v>
      </c>
      <c r="C121" s="27">
        <v>3</v>
      </c>
      <c r="D121" s="1">
        <v>10</v>
      </c>
      <c r="E121" s="44"/>
      <c r="G121" s="45" t="s">
        <v>800</v>
      </c>
      <c r="H121" s="45" t="s">
        <v>800</v>
      </c>
      <c r="I121" s="43" t="s">
        <v>800</v>
      </c>
      <c r="J121" s="45" t="s">
        <v>800</v>
      </c>
      <c r="K121" s="45">
        <v>1.8125</v>
      </c>
      <c r="L121" s="45">
        <v>1.8125</v>
      </c>
      <c r="M121" s="45" t="s">
        <v>800</v>
      </c>
      <c r="N121" s="45" t="s">
        <v>800</v>
      </c>
      <c r="O121" s="45" t="s">
        <v>800</v>
      </c>
    </row>
    <row r="122" spans="1:15" ht="12">
      <c r="A122" t="s">
        <v>817</v>
      </c>
      <c r="B122" t="s">
        <v>35</v>
      </c>
      <c r="D122" s="1">
        <v>3</v>
      </c>
      <c r="E122" s="44"/>
      <c r="G122" s="45" t="s">
        <v>800</v>
      </c>
      <c r="H122" s="45" t="s">
        <v>800</v>
      </c>
      <c r="I122" s="43">
        <v>0.1875</v>
      </c>
      <c r="J122" s="45" t="s">
        <v>800</v>
      </c>
      <c r="K122" s="45" t="s">
        <v>800</v>
      </c>
      <c r="L122" s="45" t="s">
        <v>800</v>
      </c>
      <c r="M122" s="45" t="s">
        <v>800</v>
      </c>
      <c r="N122" s="45" t="s">
        <v>800</v>
      </c>
      <c r="O122" s="45" t="s">
        <v>800</v>
      </c>
    </row>
    <row r="123" spans="1:15" ht="12">
      <c r="A123" t="s">
        <v>700</v>
      </c>
      <c r="B123" t="s">
        <v>701</v>
      </c>
      <c r="D123" s="1">
        <v>10</v>
      </c>
      <c r="E123" s="44"/>
      <c r="G123" s="45">
        <v>0.3125</v>
      </c>
      <c r="H123" s="45">
        <v>0.3125</v>
      </c>
      <c r="I123" s="43" t="s">
        <v>800</v>
      </c>
      <c r="J123" s="45" t="s">
        <v>800</v>
      </c>
      <c r="K123" s="45" t="s">
        <v>800</v>
      </c>
      <c r="L123" s="45" t="s">
        <v>800</v>
      </c>
      <c r="M123" s="45" t="s">
        <v>800</v>
      </c>
      <c r="N123" s="45" t="s">
        <v>800</v>
      </c>
      <c r="O123" s="45" t="s">
        <v>800</v>
      </c>
    </row>
    <row r="124" spans="1:15" ht="12">
      <c r="A124" t="s">
        <v>703</v>
      </c>
      <c r="B124" t="s">
        <v>704</v>
      </c>
      <c r="D124" s="1">
        <v>12</v>
      </c>
      <c r="E124" s="44"/>
      <c r="G124" s="45" t="s">
        <v>800</v>
      </c>
      <c r="H124" s="45">
        <v>0.75</v>
      </c>
      <c r="I124" s="43" t="s">
        <v>800</v>
      </c>
      <c r="J124" s="45" t="s">
        <v>800</v>
      </c>
      <c r="K124" s="45" t="s">
        <v>800</v>
      </c>
      <c r="L124" s="45" t="s">
        <v>800</v>
      </c>
      <c r="M124" s="45" t="s">
        <v>800</v>
      </c>
      <c r="N124" s="45" t="s">
        <v>800</v>
      </c>
      <c r="O124" s="45" t="s">
        <v>800</v>
      </c>
    </row>
    <row r="125" spans="1:15" ht="12">
      <c r="A125" t="s">
        <v>200</v>
      </c>
      <c r="B125" t="s">
        <v>702</v>
      </c>
      <c r="D125" s="1">
        <v>6</v>
      </c>
      <c r="E125" s="44"/>
      <c r="G125" s="45" t="s">
        <v>800</v>
      </c>
      <c r="H125" s="45" t="s">
        <v>800</v>
      </c>
      <c r="I125" s="43" t="s">
        <v>800</v>
      </c>
      <c r="J125" s="45">
        <v>0.375</v>
      </c>
      <c r="K125" s="45" t="s">
        <v>800</v>
      </c>
      <c r="L125" s="45" t="s">
        <v>800</v>
      </c>
      <c r="M125" s="45" t="s">
        <v>800</v>
      </c>
      <c r="N125" s="45" t="s">
        <v>800</v>
      </c>
      <c r="O125" s="45" t="s">
        <v>800</v>
      </c>
    </row>
    <row r="126" spans="1:15" ht="12">
      <c r="A126" t="s">
        <v>233</v>
      </c>
      <c r="B126" t="s">
        <v>234</v>
      </c>
      <c r="C126" s="27">
        <v>10</v>
      </c>
      <c r="D126" s="1">
        <v>5</v>
      </c>
      <c r="E126" s="44"/>
      <c r="G126" s="45" t="s">
        <v>800</v>
      </c>
      <c r="H126" s="45" t="s">
        <v>800</v>
      </c>
      <c r="I126" s="43">
        <v>3.09375</v>
      </c>
      <c r="J126" s="45" t="s">
        <v>800</v>
      </c>
      <c r="K126" s="45">
        <v>3.09375</v>
      </c>
      <c r="L126" s="45">
        <v>4.125</v>
      </c>
      <c r="M126" s="45" t="s">
        <v>800</v>
      </c>
      <c r="N126" s="45" t="s">
        <v>800</v>
      </c>
      <c r="O126" s="45" t="s">
        <v>800</v>
      </c>
    </row>
    <row r="127" spans="1:15" ht="12">
      <c r="A127" t="s">
        <v>231</v>
      </c>
      <c r="B127" t="s">
        <v>232</v>
      </c>
      <c r="C127" s="27">
        <v>21</v>
      </c>
      <c r="D127" s="1">
        <v>9</v>
      </c>
      <c r="E127" s="44"/>
      <c r="G127" s="45">
        <v>4.3125</v>
      </c>
      <c r="H127" s="45">
        <v>4.3125</v>
      </c>
      <c r="I127" s="43">
        <v>4.3125</v>
      </c>
      <c r="J127" s="45">
        <v>4.3125</v>
      </c>
      <c r="K127" s="45" t="s">
        <v>800</v>
      </c>
      <c r="L127" s="45">
        <v>4.3125</v>
      </c>
      <c r="M127" s="45" t="s">
        <v>800</v>
      </c>
      <c r="N127" s="45" t="s">
        <v>800</v>
      </c>
      <c r="O127" s="45" t="s">
        <v>800</v>
      </c>
    </row>
    <row r="128" spans="1:15" ht="12">
      <c r="A128" t="s">
        <v>74</v>
      </c>
      <c r="B128" t="s">
        <v>75</v>
      </c>
      <c r="D128" s="1">
        <v>4</v>
      </c>
      <c r="E128" s="44"/>
      <c r="G128" s="45">
        <v>0.125</v>
      </c>
      <c r="H128" s="45">
        <v>0.125</v>
      </c>
      <c r="I128" s="43" t="s">
        <v>800</v>
      </c>
      <c r="J128" s="45" t="s">
        <v>800</v>
      </c>
      <c r="K128" s="45" t="s">
        <v>800</v>
      </c>
      <c r="L128" s="45" t="s">
        <v>800</v>
      </c>
      <c r="M128" s="45" t="s">
        <v>800</v>
      </c>
      <c r="N128" s="45" t="s">
        <v>800</v>
      </c>
      <c r="O128" s="45" t="s">
        <v>800</v>
      </c>
    </row>
    <row r="129" spans="1:15" ht="12">
      <c r="A129" t="s">
        <v>205</v>
      </c>
      <c r="B129" t="s">
        <v>206</v>
      </c>
      <c r="C129" s="27">
        <v>3</v>
      </c>
      <c r="D129" s="1">
        <v>13</v>
      </c>
      <c r="E129" s="44"/>
      <c r="G129" s="45" t="s">
        <v>800</v>
      </c>
      <c r="H129" s="45" t="s">
        <v>800</v>
      </c>
      <c r="I129" s="43" t="s">
        <v>800</v>
      </c>
      <c r="J129" s="45" t="s">
        <v>800</v>
      </c>
      <c r="K129" s="45">
        <v>1.258125</v>
      </c>
      <c r="L129" s="45" t="s">
        <v>800</v>
      </c>
      <c r="M129" s="45">
        <v>1.258125</v>
      </c>
      <c r="N129" s="45">
        <v>1.258125</v>
      </c>
      <c r="O129" s="45" t="s">
        <v>800</v>
      </c>
    </row>
    <row r="130" spans="1:6" ht="12">
      <c r="A130" t="s">
        <v>960</v>
      </c>
      <c r="B130" t="s">
        <v>961</v>
      </c>
      <c r="D130" s="1">
        <v>0.1</v>
      </c>
      <c r="E130" s="44"/>
      <c r="F130" t="s">
        <v>601</v>
      </c>
    </row>
    <row r="131" spans="1:15" ht="12">
      <c r="A131" t="s">
        <v>828</v>
      </c>
      <c r="B131" t="s">
        <v>122</v>
      </c>
      <c r="D131" s="1">
        <v>2</v>
      </c>
      <c r="E131" s="44"/>
      <c r="G131" s="45">
        <v>0.0625</v>
      </c>
      <c r="H131" s="45">
        <v>0.0625</v>
      </c>
      <c r="I131" s="43" t="s">
        <v>800</v>
      </c>
      <c r="J131" s="45" t="s">
        <v>800</v>
      </c>
      <c r="K131" s="45" t="s">
        <v>800</v>
      </c>
      <c r="L131" s="45" t="s">
        <v>800</v>
      </c>
      <c r="M131" s="45" t="s">
        <v>800</v>
      </c>
      <c r="N131" s="45" t="s">
        <v>800</v>
      </c>
      <c r="O131" s="45" t="s">
        <v>800</v>
      </c>
    </row>
    <row r="132" spans="1:15" ht="12">
      <c r="A132" t="s">
        <v>130</v>
      </c>
      <c r="B132" t="s">
        <v>714</v>
      </c>
      <c r="C132" s="27">
        <v>3</v>
      </c>
      <c r="D132" s="1">
        <v>6</v>
      </c>
      <c r="E132" s="44"/>
      <c r="G132" s="45">
        <v>2.53125</v>
      </c>
      <c r="H132" s="45">
        <v>0.84375</v>
      </c>
      <c r="I132" s="43" t="s">
        <v>800</v>
      </c>
      <c r="J132" s="45" t="s">
        <v>800</v>
      </c>
      <c r="K132" s="45" t="s">
        <v>800</v>
      </c>
      <c r="L132" s="45" t="s">
        <v>800</v>
      </c>
      <c r="M132" s="45" t="s">
        <v>800</v>
      </c>
      <c r="N132" s="45" t="s">
        <v>800</v>
      </c>
      <c r="O132" s="45" t="s">
        <v>800</v>
      </c>
    </row>
    <row r="133" spans="1:15" ht="12">
      <c r="A133" t="s">
        <v>103</v>
      </c>
      <c r="B133" t="s">
        <v>713</v>
      </c>
      <c r="D133" s="1">
        <v>0.1</v>
      </c>
      <c r="E133" s="44"/>
      <c r="G133" s="27">
        <v>0.00625</v>
      </c>
      <c r="H133" s="45" t="s">
        <v>800</v>
      </c>
      <c r="I133" s="43" t="s">
        <v>800</v>
      </c>
      <c r="J133" s="45" t="s">
        <v>800</v>
      </c>
      <c r="K133" s="45" t="s">
        <v>800</v>
      </c>
      <c r="L133" s="45" t="s">
        <v>800</v>
      </c>
      <c r="M133" s="45" t="s">
        <v>800</v>
      </c>
      <c r="N133" s="45" t="s">
        <v>800</v>
      </c>
      <c r="O133" s="45" t="s">
        <v>800</v>
      </c>
    </row>
    <row r="134" spans="1:15" ht="12">
      <c r="A134" t="s">
        <v>140</v>
      </c>
      <c r="B134" t="s">
        <v>141</v>
      </c>
      <c r="D134" s="1">
        <v>1</v>
      </c>
      <c r="E134" s="44"/>
      <c r="G134" s="45" t="s">
        <v>800</v>
      </c>
      <c r="H134" s="45">
        <v>0.0625</v>
      </c>
      <c r="I134" s="43" t="s">
        <v>800</v>
      </c>
      <c r="J134" s="45" t="s">
        <v>800</v>
      </c>
      <c r="K134" s="45" t="s">
        <v>800</v>
      </c>
      <c r="L134" s="45" t="s">
        <v>800</v>
      </c>
      <c r="M134" s="45" t="s">
        <v>800</v>
      </c>
      <c r="N134" s="45" t="s">
        <v>800</v>
      </c>
      <c r="O134" s="45" t="s">
        <v>800</v>
      </c>
    </row>
    <row r="135" spans="1:15" ht="12">
      <c r="A135" t="s">
        <v>677</v>
      </c>
      <c r="B135" t="s">
        <v>678</v>
      </c>
      <c r="D135" s="1">
        <v>1</v>
      </c>
      <c r="E135" s="44"/>
      <c r="G135" s="45" t="s">
        <v>800</v>
      </c>
      <c r="H135" s="45" t="s">
        <v>800</v>
      </c>
      <c r="I135" s="43" t="s">
        <v>800</v>
      </c>
      <c r="J135" s="45" t="s">
        <v>800</v>
      </c>
      <c r="K135" s="45" t="s">
        <v>800</v>
      </c>
      <c r="L135" s="45" t="s">
        <v>800</v>
      </c>
      <c r="M135" s="45">
        <v>0.03125</v>
      </c>
      <c r="N135" s="45">
        <v>0.03125</v>
      </c>
      <c r="O135" s="45" t="s">
        <v>800</v>
      </c>
    </row>
    <row r="136" spans="1:7" ht="12">
      <c r="A136" t="s">
        <v>951</v>
      </c>
      <c r="B136" t="s">
        <v>952</v>
      </c>
      <c r="D136" s="1">
        <v>0.5</v>
      </c>
      <c r="E136" s="44"/>
      <c r="G136" s="27">
        <f>0.5/16</f>
        <v>0.03125</v>
      </c>
    </row>
    <row r="137" spans="1:15" ht="12">
      <c r="A137" t="s">
        <v>950</v>
      </c>
      <c r="B137" t="s">
        <v>526</v>
      </c>
      <c r="D137" s="1">
        <v>0.01</v>
      </c>
      <c r="E137" s="44"/>
      <c r="F137" t="s">
        <v>938</v>
      </c>
      <c r="I137" s="43" t="s">
        <v>800</v>
      </c>
      <c r="J137" s="45" t="s">
        <v>800</v>
      </c>
      <c r="K137" s="45" t="s">
        <v>800</v>
      </c>
      <c r="L137" s="45" t="s">
        <v>800</v>
      </c>
      <c r="M137" s="45" t="s">
        <v>800</v>
      </c>
      <c r="N137" s="45" t="s">
        <v>800</v>
      </c>
      <c r="O137" s="45" t="s">
        <v>800</v>
      </c>
    </row>
    <row r="138" spans="1:15" ht="12">
      <c r="A138" t="s">
        <v>160</v>
      </c>
      <c r="B138" t="s">
        <v>161</v>
      </c>
      <c r="D138" s="1">
        <v>3</v>
      </c>
      <c r="E138" s="44"/>
      <c r="F138" t="s">
        <v>955</v>
      </c>
      <c r="I138" s="43" t="s">
        <v>800</v>
      </c>
      <c r="J138" s="45" t="s">
        <v>800</v>
      </c>
      <c r="K138" s="45" t="s">
        <v>800</v>
      </c>
      <c r="L138" s="45" t="s">
        <v>800</v>
      </c>
      <c r="M138" s="45" t="s">
        <v>800</v>
      </c>
      <c r="N138" s="45" t="s">
        <v>800</v>
      </c>
      <c r="O138" s="45" t="s">
        <v>800</v>
      </c>
    </row>
    <row r="139" spans="1:14" ht="12">
      <c r="A139" t="s">
        <v>953</v>
      </c>
      <c r="B139" t="s">
        <v>954</v>
      </c>
      <c r="D139" s="1">
        <v>0.1</v>
      </c>
      <c r="E139" s="44"/>
      <c r="N139" s="45">
        <v>0.1</v>
      </c>
    </row>
    <row r="140" spans="1:15" ht="12">
      <c r="A140" t="s">
        <v>679</v>
      </c>
      <c r="B140" t="s">
        <v>680</v>
      </c>
      <c r="D140" s="1">
        <v>0.1</v>
      </c>
      <c r="E140" s="44"/>
      <c r="F140" t="s">
        <v>1028</v>
      </c>
      <c r="H140" s="45" t="s">
        <v>800</v>
      </c>
      <c r="I140" s="43" t="s">
        <v>800</v>
      </c>
      <c r="J140" s="45" t="s">
        <v>800</v>
      </c>
      <c r="K140" s="45" t="s">
        <v>800</v>
      </c>
      <c r="L140" s="45" t="s">
        <v>800</v>
      </c>
      <c r="M140" s="45" t="s">
        <v>800</v>
      </c>
      <c r="N140" s="45" t="s">
        <v>800</v>
      </c>
      <c r="O140" s="45" t="s">
        <v>800</v>
      </c>
    </row>
    <row r="141" spans="1:15" ht="12">
      <c r="A141" t="s">
        <v>158</v>
      </c>
      <c r="B141" t="s">
        <v>159</v>
      </c>
      <c r="D141" s="1">
        <v>2</v>
      </c>
      <c r="E141" s="44"/>
      <c r="F141" t="s">
        <v>1028</v>
      </c>
      <c r="H141" s="45" t="s">
        <v>800</v>
      </c>
      <c r="I141" s="43" t="s">
        <v>800</v>
      </c>
      <c r="J141" s="45" t="s">
        <v>800</v>
      </c>
      <c r="K141" s="45" t="s">
        <v>800</v>
      </c>
      <c r="L141" s="45" t="s">
        <v>800</v>
      </c>
      <c r="M141" s="45">
        <v>0.0625</v>
      </c>
      <c r="N141" s="45">
        <v>0.0625</v>
      </c>
      <c r="O141" s="45" t="s">
        <v>800</v>
      </c>
    </row>
    <row r="142" spans="1:15" ht="12">
      <c r="A142" t="s">
        <v>292</v>
      </c>
      <c r="B142" t="s">
        <v>293</v>
      </c>
      <c r="D142" s="1">
        <v>1</v>
      </c>
      <c r="E142" s="44"/>
      <c r="F142" t="s">
        <v>997</v>
      </c>
      <c r="I142" s="43" t="s">
        <v>800</v>
      </c>
      <c r="J142" s="45" t="s">
        <v>800</v>
      </c>
      <c r="K142" s="45" t="s">
        <v>800</v>
      </c>
      <c r="L142" s="45" t="s">
        <v>800</v>
      </c>
      <c r="M142" s="45" t="s">
        <v>800</v>
      </c>
      <c r="N142" s="45" t="s">
        <v>800</v>
      </c>
      <c r="O142" s="45" t="s">
        <v>800</v>
      </c>
    </row>
    <row r="143" spans="1:15" ht="12">
      <c r="A143" t="s">
        <v>25</v>
      </c>
      <c r="B143" t="s">
        <v>1054</v>
      </c>
      <c r="C143" s="27">
        <v>2</v>
      </c>
      <c r="D143" s="1">
        <v>10</v>
      </c>
      <c r="E143" s="44"/>
      <c r="G143" s="45" t="s">
        <v>800</v>
      </c>
      <c r="H143" s="45" t="s">
        <v>800</v>
      </c>
      <c r="I143" s="43">
        <v>0.86625</v>
      </c>
      <c r="J143" s="45" t="s">
        <v>800</v>
      </c>
      <c r="K143" s="45">
        <v>0.86625</v>
      </c>
      <c r="L143" s="45">
        <v>0.86625</v>
      </c>
      <c r="M143" s="45" t="s">
        <v>800</v>
      </c>
      <c r="N143" s="45" t="s">
        <v>800</v>
      </c>
      <c r="O143" s="45" t="s">
        <v>800</v>
      </c>
    </row>
    <row r="144" spans="1:15" ht="12">
      <c r="A144" t="s">
        <v>168</v>
      </c>
      <c r="B144" t="s">
        <v>695</v>
      </c>
      <c r="C144" s="27">
        <v>3</v>
      </c>
      <c r="D144" s="1">
        <v>5</v>
      </c>
      <c r="E144" s="44"/>
      <c r="G144" s="45" t="s">
        <v>800</v>
      </c>
      <c r="H144" s="45" t="s">
        <v>800</v>
      </c>
      <c r="I144" s="43">
        <v>1.65625</v>
      </c>
      <c r="J144" s="45" t="s">
        <v>800</v>
      </c>
      <c r="K144" s="45" t="s">
        <v>800</v>
      </c>
      <c r="L144" s="45">
        <v>1.65625</v>
      </c>
      <c r="M144" s="45" t="s">
        <v>800</v>
      </c>
      <c r="N144" s="45" t="s">
        <v>800</v>
      </c>
      <c r="O144" s="45" t="s">
        <v>800</v>
      </c>
    </row>
    <row r="145" spans="1:15" ht="12">
      <c r="A145" t="s">
        <v>110</v>
      </c>
      <c r="B145" t="s">
        <v>111</v>
      </c>
      <c r="C145" s="27">
        <v>1</v>
      </c>
      <c r="D145" s="1">
        <v>15</v>
      </c>
      <c r="E145" s="44"/>
      <c r="G145" s="45" t="s">
        <v>800</v>
      </c>
      <c r="H145" s="45" t="s">
        <v>800</v>
      </c>
      <c r="I145" s="43" t="s">
        <v>800</v>
      </c>
      <c r="J145" s="45" t="s">
        <v>800</v>
      </c>
      <c r="K145" s="45" t="s">
        <v>800</v>
      </c>
      <c r="L145" s="45" t="s">
        <v>800</v>
      </c>
      <c r="M145" s="45">
        <v>0.96875</v>
      </c>
      <c r="N145" s="45">
        <v>0.96875</v>
      </c>
      <c r="O145" s="45" t="s">
        <v>800</v>
      </c>
    </row>
    <row r="146" spans="1:15" ht="12">
      <c r="A146" t="s">
        <v>711</v>
      </c>
      <c r="B146" t="s">
        <v>712</v>
      </c>
      <c r="D146" s="1">
        <v>5</v>
      </c>
      <c r="E146" s="44"/>
      <c r="G146" s="45" t="s">
        <v>800</v>
      </c>
      <c r="H146" s="45" t="s">
        <v>800</v>
      </c>
      <c r="I146" s="43" t="s">
        <v>800</v>
      </c>
      <c r="J146" s="45" t="s">
        <v>800</v>
      </c>
      <c r="K146" s="45">
        <v>0.15625</v>
      </c>
      <c r="L146" s="45">
        <v>0.15625</v>
      </c>
      <c r="M146" s="45" t="s">
        <v>800</v>
      </c>
      <c r="N146" s="45" t="s">
        <v>800</v>
      </c>
      <c r="O146" s="45" t="s">
        <v>800</v>
      </c>
    </row>
    <row r="147" spans="1:15" ht="12">
      <c r="A147" t="s">
        <v>162</v>
      </c>
      <c r="B147" t="s">
        <v>163</v>
      </c>
      <c r="D147" s="1">
        <v>8</v>
      </c>
      <c r="E147" s="44"/>
      <c r="F147" t="s">
        <v>956</v>
      </c>
      <c r="H147" s="45">
        <v>0.5</v>
      </c>
      <c r="I147" s="43" t="s">
        <v>800</v>
      </c>
      <c r="J147" s="45" t="s">
        <v>800</v>
      </c>
      <c r="K147" s="45" t="s">
        <v>800</v>
      </c>
      <c r="L147" s="45" t="s">
        <v>800</v>
      </c>
      <c r="M147" s="45" t="s">
        <v>800</v>
      </c>
      <c r="N147" s="45" t="s">
        <v>800</v>
      </c>
      <c r="O147" s="45" t="s">
        <v>800</v>
      </c>
    </row>
    <row r="148" spans="1:15" ht="12">
      <c r="A148" t="s">
        <v>240</v>
      </c>
      <c r="B148" t="s">
        <v>968</v>
      </c>
      <c r="D148" s="1">
        <v>1</v>
      </c>
      <c r="E148" s="44"/>
      <c r="G148" s="45">
        <v>0.0625</v>
      </c>
      <c r="H148" s="45" t="s">
        <v>800</v>
      </c>
      <c r="I148" s="43" t="s">
        <v>800</v>
      </c>
      <c r="J148" s="45" t="s">
        <v>800</v>
      </c>
      <c r="K148" s="45" t="s">
        <v>800</v>
      </c>
      <c r="L148" s="45" t="s">
        <v>800</v>
      </c>
      <c r="M148" s="45" t="s">
        <v>800</v>
      </c>
      <c r="N148" s="45" t="s">
        <v>800</v>
      </c>
      <c r="O148" s="45" t="s">
        <v>800</v>
      </c>
    </row>
    <row r="149" spans="1:15" ht="12">
      <c r="A149" t="s">
        <v>300</v>
      </c>
      <c r="B149" t="s">
        <v>697</v>
      </c>
      <c r="D149" s="1">
        <v>1</v>
      </c>
      <c r="E149" s="44"/>
      <c r="G149" s="45">
        <v>0.0625</v>
      </c>
      <c r="H149" s="45" t="s">
        <v>800</v>
      </c>
      <c r="I149" s="43" t="s">
        <v>800</v>
      </c>
      <c r="J149" s="45" t="s">
        <v>800</v>
      </c>
      <c r="K149" s="45" t="s">
        <v>800</v>
      </c>
      <c r="L149" s="45" t="s">
        <v>800</v>
      </c>
      <c r="M149" s="45" t="s">
        <v>800</v>
      </c>
      <c r="N149" s="45" t="s">
        <v>800</v>
      </c>
      <c r="O149" s="45" t="s">
        <v>800</v>
      </c>
    </row>
    <row r="150" spans="1:15" ht="12">
      <c r="A150" t="s">
        <v>280</v>
      </c>
      <c r="B150" t="s">
        <v>281</v>
      </c>
      <c r="D150" s="1">
        <v>0.5</v>
      </c>
      <c r="E150" s="44"/>
      <c r="G150" s="45" t="s">
        <v>800</v>
      </c>
      <c r="H150" s="45" t="s">
        <v>800</v>
      </c>
      <c r="I150" s="43" t="s">
        <v>800</v>
      </c>
      <c r="J150" s="45" t="s">
        <v>800</v>
      </c>
      <c r="K150" s="45" t="s">
        <v>800</v>
      </c>
      <c r="L150" s="45" t="s">
        <v>800</v>
      </c>
      <c r="M150" s="45" t="s">
        <v>800</v>
      </c>
      <c r="N150" s="27">
        <v>0.03125</v>
      </c>
      <c r="O150" s="45" t="s">
        <v>800</v>
      </c>
    </row>
    <row r="151" spans="1:15" ht="12">
      <c r="A151" t="s">
        <v>220</v>
      </c>
      <c r="B151" t="s">
        <v>221</v>
      </c>
      <c r="C151" s="27">
        <v>13</v>
      </c>
      <c r="D151" s="1">
        <v>5</v>
      </c>
      <c r="E151" s="44"/>
      <c r="G151" s="45" t="s">
        <v>800</v>
      </c>
      <c r="H151" s="45">
        <v>3.328125</v>
      </c>
      <c r="I151" s="43">
        <v>3.328125</v>
      </c>
      <c r="J151" s="45" t="s">
        <v>800</v>
      </c>
      <c r="K151" s="45">
        <v>3.328125</v>
      </c>
      <c r="L151" s="45">
        <v>3.328125</v>
      </c>
      <c r="M151" s="45" t="s">
        <v>800</v>
      </c>
      <c r="N151" s="45" t="s">
        <v>800</v>
      </c>
      <c r="O151" s="45" t="s">
        <v>800</v>
      </c>
    </row>
    <row r="152" spans="1:15" ht="12">
      <c r="A152" t="s">
        <v>317</v>
      </c>
      <c r="B152" t="s">
        <v>318</v>
      </c>
      <c r="D152" s="1">
        <v>2</v>
      </c>
      <c r="E152" s="44"/>
      <c r="F152" t="s">
        <v>999</v>
      </c>
      <c r="M152" s="45" t="s">
        <v>800</v>
      </c>
      <c r="N152" s="45" t="s">
        <v>800</v>
      </c>
      <c r="O152" s="45" t="s">
        <v>800</v>
      </c>
    </row>
    <row r="153" spans="1:15" ht="12">
      <c r="A153" t="s">
        <v>96</v>
      </c>
      <c r="B153" t="s">
        <v>97</v>
      </c>
      <c r="C153" s="27">
        <v>1</v>
      </c>
      <c r="D153" s="1">
        <v>0</v>
      </c>
      <c r="E153" s="44"/>
      <c r="G153" s="45" t="s">
        <v>800</v>
      </c>
      <c r="H153" s="45" t="s">
        <v>800</v>
      </c>
      <c r="I153" s="43">
        <v>0.2</v>
      </c>
      <c r="J153" s="45" t="s">
        <v>800</v>
      </c>
      <c r="K153" s="45">
        <v>0.2</v>
      </c>
      <c r="L153" s="45">
        <v>0.2</v>
      </c>
      <c r="M153" s="45">
        <v>0.2</v>
      </c>
      <c r="N153" s="45">
        <v>0.2</v>
      </c>
      <c r="O153" s="45" t="s">
        <v>800</v>
      </c>
    </row>
    <row r="154" spans="1:15" ht="12">
      <c r="A154" t="s">
        <v>407</v>
      </c>
      <c r="B154" t="s">
        <v>698</v>
      </c>
      <c r="D154" s="1">
        <v>1</v>
      </c>
      <c r="E154" s="44"/>
      <c r="G154" s="45">
        <v>0.0625</v>
      </c>
      <c r="H154" s="45" t="s">
        <v>800</v>
      </c>
      <c r="I154" s="43" t="s">
        <v>800</v>
      </c>
      <c r="J154" s="45" t="s">
        <v>800</v>
      </c>
      <c r="K154" s="45" t="s">
        <v>800</v>
      </c>
      <c r="L154" s="45" t="s">
        <v>800</v>
      </c>
      <c r="M154" s="45" t="s">
        <v>800</v>
      </c>
      <c r="N154" s="45" t="s">
        <v>800</v>
      </c>
      <c r="O154" s="45" t="s">
        <v>800</v>
      </c>
    </row>
    <row r="155" spans="1:14" ht="12">
      <c r="A155" s="46" t="s">
        <v>1033</v>
      </c>
      <c r="B155" t="s">
        <v>947</v>
      </c>
      <c r="D155" s="1">
        <v>2</v>
      </c>
      <c r="E155" s="44"/>
      <c r="N155" s="45">
        <f>2/16</f>
        <v>0.125</v>
      </c>
    </row>
    <row r="156" spans="1:15" ht="12">
      <c r="A156" t="s">
        <v>302</v>
      </c>
      <c r="B156" t="s">
        <v>303</v>
      </c>
      <c r="C156" s="27">
        <v>1</v>
      </c>
      <c r="D156" s="1">
        <v>0</v>
      </c>
      <c r="E156" s="44"/>
      <c r="G156" s="45" t="s">
        <v>800</v>
      </c>
      <c r="H156" s="45" t="s">
        <v>800</v>
      </c>
      <c r="I156" s="43" t="s">
        <v>800</v>
      </c>
      <c r="J156" s="45" t="s">
        <v>800</v>
      </c>
      <c r="K156" s="45">
        <v>0.4</v>
      </c>
      <c r="L156" s="45">
        <v>0.4</v>
      </c>
      <c r="M156" s="45" t="s">
        <v>800</v>
      </c>
      <c r="N156" s="45" t="s">
        <v>800</v>
      </c>
      <c r="O156" s="45" t="s">
        <v>800</v>
      </c>
    </row>
    <row r="157" spans="1:15" ht="12">
      <c r="A157" t="s">
        <v>217</v>
      </c>
      <c r="B157" t="s">
        <v>218</v>
      </c>
      <c r="C157" s="27">
        <v>15</v>
      </c>
      <c r="D157" s="1">
        <v>2</v>
      </c>
      <c r="E157" s="44"/>
      <c r="G157" s="45">
        <v>3.025</v>
      </c>
      <c r="H157" s="45">
        <v>3.025</v>
      </c>
      <c r="I157" s="43" t="s">
        <v>800</v>
      </c>
      <c r="J157" s="45">
        <v>1.5125</v>
      </c>
      <c r="K157" s="45">
        <v>3.025</v>
      </c>
      <c r="L157" s="45">
        <v>3.025</v>
      </c>
      <c r="M157" s="45" t="s">
        <v>800</v>
      </c>
      <c r="N157" s="45" t="s">
        <v>800</v>
      </c>
      <c r="O157" s="45" t="s">
        <v>800</v>
      </c>
    </row>
    <row r="158" spans="1:15" ht="12">
      <c r="A158" t="s">
        <v>180</v>
      </c>
      <c r="B158" t="s">
        <v>181</v>
      </c>
      <c r="D158" s="1">
        <v>13</v>
      </c>
      <c r="E158" s="44"/>
      <c r="G158" s="27" t="s">
        <v>800</v>
      </c>
      <c r="H158" s="45" t="s">
        <v>800</v>
      </c>
      <c r="I158" s="43">
        <v>0.8125</v>
      </c>
      <c r="J158" s="45" t="s">
        <v>800</v>
      </c>
      <c r="K158" s="45" t="s">
        <v>800</v>
      </c>
      <c r="L158" s="45" t="s">
        <v>800</v>
      </c>
      <c r="M158" s="45" t="s">
        <v>800</v>
      </c>
      <c r="N158" s="45" t="s">
        <v>800</v>
      </c>
      <c r="O158" s="45" t="s">
        <v>800</v>
      </c>
    </row>
    <row r="159" spans="1:12" ht="12">
      <c r="A159" t="s">
        <v>1026</v>
      </c>
      <c r="B159" t="s">
        <v>965</v>
      </c>
      <c r="D159" s="1">
        <v>5</v>
      </c>
      <c r="E159" s="44"/>
      <c r="L159" s="45">
        <f>5/16</f>
        <v>0.3125</v>
      </c>
    </row>
    <row r="160" spans="1:15" ht="12">
      <c r="A160" t="s">
        <v>425</v>
      </c>
      <c r="B160" t="s">
        <v>969</v>
      </c>
      <c r="D160" s="1">
        <v>1</v>
      </c>
      <c r="E160" s="44"/>
      <c r="G160" s="45">
        <v>0.0625</v>
      </c>
      <c r="H160" s="45" t="s">
        <v>800</v>
      </c>
      <c r="I160" s="43" t="s">
        <v>800</v>
      </c>
      <c r="J160" s="45" t="s">
        <v>800</v>
      </c>
      <c r="K160" s="45" t="s">
        <v>800</v>
      </c>
      <c r="L160" s="45" t="s">
        <v>800</v>
      </c>
      <c r="M160" s="45" t="s">
        <v>800</v>
      </c>
      <c r="N160" s="45" t="s">
        <v>800</v>
      </c>
      <c r="O160" s="45" t="s">
        <v>800</v>
      </c>
    </row>
    <row r="161" spans="1:15" ht="12">
      <c r="A161" t="s">
        <v>705</v>
      </c>
      <c r="B161" t="s">
        <v>706</v>
      </c>
      <c r="D161" s="1">
        <v>0.1</v>
      </c>
      <c r="E161" s="44"/>
      <c r="G161" s="27">
        <v>0.00625</v>
      </c>
      <c r="H161" s="45" t="s">
        <v>800</v>
      </c>
      <c r="I161" s="43" t="s">
        <v>800</v>
      </c>
      <c r="J161" s="45" t="s">
        <v>800</v>
      </c>
      <c r="K161" s="45" t="s">
        <v>800</v>
      </c>
      <c r="L161" s="45" t="s">
        <v>800</v>
      </c>
      <c r="M161" s="45" t="s">
        <v>800</v>
      </c>
      <c r="N161" s="45" t="s">
        <v>800</v>
      </c>
      <c r="O161" s="45" t="s">
        <v>800</v>
      </c>
    </row>
    <row r="162" spans="1:6" ht="12">
      <c r="A162" t="s">
        <v>255</v>
      </c>
      <c r="B162" t="s">
        <v>256</v>
      </c>
      <c r="D162" s="1">
        <v>13</v>
      </c>
      <c r="E162" s="44"/>
      <c r="F162" t="s">
        <v>1024</v>
      </c>
    </row>
    <row r="163" spans="1:15" ht="12">
      <c r="A163" t="s">
        <v>207</v>
      </c>
      <c r="B163" t="s">
        <v>208</v>
      </c>
      <c r="C163" s="27">
        <v>26</v>
      </c>
      <c r="D163" s="1">
        <v>4</v>
      </c>
      <c r="E163" s="44"/>
      <c r="F163" t="s">
        <v>971</v>
      </c>
      <c r="H163" s="45">
        <v>6.5625</v>
      </c>
      <c r="I163" s="43">
        <v>6.5625</v>
      </c>
      <c r="J163" s="45" t="s">
        <v>800</v>
      </c>
      <c r="K163" s="45">
        <v>6.5625</v>
      </c>
      <c r="L163" s="45">
        <v>6.5625</v>
      </c>
      <c r="M163" s="45" t="s">
        <v>800</v>
      </c>
      <c r="N163" s="45" t="s">
        <v>800</v>
      </c>
      <c r="O163" s="45" t="s">
        <v>800</v>
      </c>
    </row>
    <row r="164" spans="1:15" ht="12">
      <c r="A164" t="s">
        <v>170</v>
      </c>
      <c r="B164" t="s">
        <v>472</v>
      </c>
      <c r="C164" s="27">
        <v>6</v>
      </c>
      <c r="D164" s="1">
        <v>8</v>
      </c>
      <c r="E164" s="44"/>
      <c r="G164" s="45" t="s">
        <v>800</v>
      </c>
      <c r="H164" s="45">
        <v>1.3</v>
      </c>
      <c r="I164" s="43">
        <v>1.3</v>
      </c>
      <c r="J164" s="45" t="s">
        <v>800</v>
      </c>
      <c r="K164" s="45">
        <v>1.3</v>
      </c>
      <c r="L164" s="45">
        <v>1.3</v>
      </c>
      <c r="M164" s="45" t="s">
        <v>800</v>
      </c>
      <c r="N164" s="45" t="s">
        <v>800</v>
      </c>
      <c r="O164" s="45" t="s">
        <v>800</v>
      </c>
    </row>
    <row r="165" spans="1:15" ht="12">
      <c r="A165" t="s">
        <v>325</v>
      </c>
      <c r="B165" t="s">
        <v>326</v>
      </c>
      <c r="D165" s="1">
        <v>5</v>
      </c>
      <c r="E165" s="44"/>
      <c r="G165" s="45" t="s">
        <v>800</v>
      </c>
      <c r="H165" s="45" t="s">
        <v>800</v>
      </c>
      <c r="I165" s="43">
        <v>0.4</v>
      </c>
      <c r="K165" s="45" t="s">
        <v>800</v>
      </c>
      <c r="L165" s="45" t="s">
        <v>800</v>
      </c>
      <c r="M165" s="45" t="s">
        <v>800</v>
      </c>
      <c r="N165" s="45" t="s">
        <v>800</v>
      </c>
      <c r="O165" s="45" t="s">
        <v>800</v>
      </c>
    </row>
    <row r="166" spans="1:12" ht="12">
      <c r="A166" t="s">
        <v>976</v>
      </c>
      <c r="B166" t="s">
        <v>977</v>
      </c>
      <c r="D166" s="1">
        <v>11</v>
      </c>
      <c r="E166" s="44"/>
      <c r="L166" s="45">
        <f>11/16</f>
        <v>0.6875</v>
      </c>
    </row>
    <row r="167" spans="1:15" ht="12">
      <c r="A167" t="s">
        <v>227</v>
      </c>
      <c r="B167" t="s">
        <v>978</v>
      </c>
      <c r="C167" s="27">
        <v>2</v>
      </c>
      <c r="D167" s="1">
        <v>4</v>
      </c>
      <c r="E167" s="44"/>
      <c r="G167" s="45" t="s">
        <v>800</v>
      </c>
      <c r="H167" s="45">
        <v>0.45</v>
      </c>
      <c r="I167" s="43">
        <v>0.45</v>
      </c>
      <c r="J167" s="45">
        <v>0.45</v>
      </c>
      <c r="K167" s="45">
        <v>0.45</v>
      </c>
      <c r="L167" s="45" t="s">
        <v>800</v>
      </c>
      <c r="M167" s="45" t="s">
        <v>800</v>
      </c>
      <c r="N167" s="45" t="s">
        <v>800</v>
      </c>
      <c r="O167" s="45" t="s">
        <v>800</v>
      </c>
    </row>
    <row r="168" spans="1:15" ht="12">
      <c r="A168" t="s">
        <v>28</v>
      </c>
      <c r="B168" t="s">
        <v>29</v>
      </c>
      <c r="C168" s="27">
        <v>14</v>
      </c>
      <c r="D168" s="1">
        <v>4</v>
      </c>
      <c r="E168" s="44"/>
      <c r="G168" s="45" t="s">
        <v>800</v>
      </c>
      <c r="H168" s="45" t="s">
        <v>800</v>
      </c>
      <c r="I168" s="43">
        <v>3.5625</v>
      </c>
      <c r="J168" s="45" t="s">
        <v>800</v>
      </c>
      <c r="K168" s="45">
        <v>3.5625</v>
      </c>
      <c r="L168" s="45">
        <v>3.5625</v>
      </c>
      <c r="M168" s="45" t="s">
        <v>800</v>
      </c>
      <c r="N168" s="45" t="s">
        <v>800</v>
      </c>
      <c r="O168" s="45" t="s">
        <v>800</v>
      </c>
    </row>
    <row r="169" spans="1:15" ht="12">
      <c r="A169" t="s">
        <v>277</v>
      </c>
      <c r="B169" t="s">
        <v>278</v>
      </c>
      <c r="C169" s="27">
        <v>2</v>
      </c>
      <c r="D169" s="1">
        <v>6</v>
      </c>
      <c r="E169" s="44"/>
      <c r="G169" s="45" t="s">
        <v>800</v>
      </c>
      <c r="H169" s="45" t="s">
        <v>800</v>
      </c>
      <c r="I169" s="43">
        <v>0.78375</v>
      </c>
      <c r="J169" s="45" t="s">
        <v>800</v>
      </c>
      <c r="K169" s="45">
        <v>0.78375</v>
      </c>
      <c r="L169" s="45" t="s">
        <v>800</v>
      </c>
      <c r="M169" s="45">
        <v>0.78375</v>
      </c>
      <c r="N169" s="45" t="s">
        <v>800</v>
      </c>
      <c r="O169" s="45" t="s">
        <v>800</v>
      </c>
    </row>
    <row r="170" spans="1:15" ht="12">
      <c r="A170" t="s">
        <v>310</v>
      </c>
      <c r="B170" t="s">
        <v>311</v>
      </c>
      <c r="C170" s="27">
        <v>1</v>
      </c>
      <c r="D170" s="1">
        <v>0</v>
      </c>
      <c r="E170" s="44"/>
      <c r="G170" s="45">
        <v>0.5</v>
      </c>
      <c r="H170" s="45">
        <v>0.25</v>
      </c>
      <c r="I170" s="43" t="s">
        <v>800</v>
      </c>
      <c r="J170" s="45" t="s">
        <v>800</v>
      </c>
      <c r="K170" s="45" t="s">
        <v>800</v>
      </c>
      <c r="L170" s="45">
        <v>0.25</v>
      </c>
      <c r="M170" s="45" t="s">
        <v>800</v>
      </c>
      <c r="N170" s="45" t="s">
        <v>800</v>
      </c>
      <c r="O170" s="45" t="s">
        <v>800</v>
      </c>
    </row>
    <row r="171" spans="1:9" ht="12">
      <c r="A171" t="s">
        <v>929</v>
      </c>
      <c r="B171" t="s">
        <v>930</v>
      </c>
      <c r="D171" s="1">
        <v>1</v>
      </c>
      <c r="E171" s="44"/>
      <c r="F171" t="s">
        <v>931</v>
      </c>
      <c r="I171" s="43" t="s">
        <v>800</v>
      </c>
    </row>
    <row r="172" spans="1:6" ht="12">
      <c r="A172" t="s">
        <v>986</v>
      </c>
      <c r="B172" t="s">
        <v>987</v>
      </c>
      <c r="D172" s="1">
        <v>1</v>
      </c>
      <c r="E172" s="44"/>
      <c r="F172" t="s">
        <v>988</v>
      </c>
    </row>
    <row r="173" spans="1:15" ht="12">
      <c r="A173" t="s">
        <v>84</v>
      </c>
      <c r="B173" t="s">
        <v>85</v>
      </c>
      <c r="C173" s="27">
        <v>3</v>
      </c>
      <c r="D173" s="1">
        <v>11</v>
      </c>
      <c r="E173" s="44"/>
      <c r="G173" s="45" t="s">
        <v>800</v>
      </c>
      <c r="H173" s="45" t="s">
        <v>800</v>
      </c>
      <c r="I173" s="43">
        <v>2.58125</v>
      </c>
      <c r="J173" s="45" t="s">
        <v>800</v>
      </c>
      <c r="K173" s="45" t="s">
        <v>800</v>
      </c>
      <c r="L173" s="45" t="s">
        <v>800</v>
      </c>
      <c r="M173" s="45">
        <v>1.10625</v>
      </c>
      <c r="N173" s="45" t="s">
        <v>800</v>
      </c>
      <c r="O173" s="45" t="s">
        <v>800</v>
      </c>
    </row>
    <row r="174" spans="1:15" ht="12">
      <c r="A174" t="s">
        <v>152</v>
      </c>
      <c r="B174" t="s">
        <v>153</v>
      </c>
      <c r="C174" s="27">
        <v>2</v>
      </c>
      <c r="D174" s="1">
        <v>10</v>
      </c>
      <c r="E174" s="44"/>
      <c r="G174" s="45" t="s">
        <v>800</v>
      </c>
      <c r="H174" s="45" t="s">
        <v>800</v>
      </c>
      <c r="I174" s="43">
        <v>1.8375</v>
      </c>
      <c r="J174" s="45" t="s">
        <v>800</v>
      </c>
      <c r="K174" s="45" t="s">
        <v>800</v>
      </c>
      <c r="L174" s="45" t="s">
        <v>800</v>
      </c>
      <c r="M174" s="45">
        <v>0.7875</v>
      </c>
      <c r="N174" s="45" t="s">
        <v>800</v>
      </c>
      <c r="O174" s="45" t="s">
        <v>800</v>
      </c>
    </row>
    <row r="175" spans="1:15" ht="12">
      <c r="A175" t="s">
        <v>527</v>
      </c>
      <c r="B175" t="s">
        <v>252</v>
      </c>
      <c r="D175" s="1">
        <v>0.25</v>
      </c>
      <c r="E175" s="44"/>
      <c r="F175" t="s">
        <v>440</v>
      </c>
      <c r="H175" s="45" t="s">
        <v>800</v>
      </c>
      <c r="I175" s="43" t="s">
        <v>800</v>
      </c>
      <c r="J175" s="45" t="s">
        <v>800</v>
      </c>
      <c r="K175" s="45" t="s">
        <v>800</v>
      </c>
      <c r="L175" s="45" t="s">
        <v>800</v>
      </c>
      <c r="M175" s="45" t="s">
        <v>800</v>
      </c>
      <c r="N175" s="45" t="s">
        <v>800</v>
      </c>
      <c r="O175" s="45" t="s">
        <v>800</v>
      </c>
    </row>
    <row r="176" spans="1:15" ht="12">
      <c r="A176" t="s">
        <v>975</v>
      </c>
      <c r="B176" t="s">
        <v>222</v>
      </c>
      <c r="D176" s="1">
        <v>0.5</v>
      </c>
      <c r="E176" s="44"/>
      <c r="G176" s="27">
        <v>0.03125</v>
      </c>
      <c r="H176" s="45" t="s">
        <v>800</v>
      </c>
      <c r="I176" s="43" t="s">
        <v>800</v>
      </c>
      <c r="J176" s="45" t="s">
        <v>800</v>
      </c>
      <c r="K176" s="45" t="s">
        <v>800</v>
      </c>
      <c r="L176" s="45" t="s">
        <v>800</v>
      </c>
      <c r="M176" s="45" t="s">
        <v>800</v>
      </c>
      <c r="N176" s="45" t="s">
        <v>800</v>
      </c>
      <c r="O176" s="45" t="s">
        <v>800</v>
      </c>
    </row>
    <row r="177" spans="1:15" ht="12">
      <c r="A177" t="s">
        <v>264</v>
      </c>
      <c r="B177" t="s">
        <v>265</v>
      </c>
      <c r="D177" s="1">
        <v>4</v>
      </c>
      <c r="E177" s="44"/>
      <c r="G177" s="45" t="s">
        <v>800</v>
      </c>
      <c r="H177" s="45" t="s">
        <v>800</v>
      </c>
      <c r="I177" s="43" t="s">
        <v>800</v>
      </c>
      <c r="J177" s="45">
        <v>0.25</v>
      </c>
      <c r="K177" s="45" t="s">
        <v>800</v>
      </c>
      <c r="L177" s="45" t="s">
        <v>800</v>
      </c>
      <c r="M177" s="45" t="s">
        <v>800</v>
      </c>
      <c r="N177" s="45" t="s">
        <v>800</v>
      </c>
      <c r="O177" s="45" t="s">
        <v>800</v>
      </c>
    </row>
    <row r="178" spans="1:15" ht="12">
      <c r="A178" t="s">
        <v>229</v>
      </c>
      <c r="B178" t="s">
        <v>230</v>
      </c>
      <c r="D178" s="1">
        <v>1</v>
      </c>
      <c r="E178" s="44"/>
      <c r="H178" s="45" t="s">
        <v>800</v>
      </c>
      <c r="I178" s="43">
        <v>0.0625</v>
      </c>
      <c r="J178" s="45" t="s">
        <v>800</v>
      </c>
      <c r="K178" s="45" t="s">
        <v>800</v>
      </c>
      <c r="L178" s="45" t="s">
        <v>800</v>
      </c>
      <c r="M178" s="45" t="s">
        <v>800</v>
      </c>
      <c r="N178" s="45" t="s">
        <v>800</v>
      </c>
      <c r="O178" s="45" t="s">
        <v>800</v>
      </c>
    </row>
    <row r="179" spans="1:15" ht="12">
      <c r="A179" t="s">
        <v>58</v>
      </c>
      <c r="B179" t="s">
        <v>59</v>
      </c>
      <c r="C179" s="27">
        <v>3</v>
      </c>
      <c r="D179" s="1">
        <v>6</v>
      </c>
      <c r="E179" s="44"/>
      <c r="G179" s="45" t="s">
        <v>800</v>
      </c>
      <c r="H179" s="45" t="s">
        <v>800</v>
      </c>
      <c r="I179" s="43" t="s">
        <v>800</v>
      </c>
      <c r="J179" s="45" t="s">
        <v>800</v>
      </c>
      <c r="K179" s="45">
        <v>3.375</v>
      </c>
      <c r="L179" s="45" t="s">
        <v>800</v>
      </c>
      <c r="M179" s="45" t="s">
        <v>800</v>
      </c>
      <c r="N179" s="45" t="s">
        <v>800</v>
      </c>
      <c r="O179" s="45" t="s">
        <v>800</v>
      </c>
    </row>
    <row r="180" spans="1:15" ht="12">
      <c r="A180" t="s">
        <v>209</v>
      </c>
      <c r="B180" t="s">
        <v>210</v>
      </c>
      <c r="D180" s="1">
        <v>10</v>
      </c>
      <c r="E180" s="44"/>
      <c r="F180" t="s">
        <v>982</v>
      </c>
      <c r="K180" s="45" t="s">
        <v>800</v>
      </c>
      <c r="L180" s="45" t="s">
        <v>800</v>
      </c>
      <c r="M180" s="45" t="s">
        <v>800</v>
      </c>
      <c r="N180" s="45" t="s">
        <v>800</v>
      </c>
      <c r="O180" s="45" t="s">
        <v>800</v>
      </c>
    </row>
    <row r="181" spans="1:15" ht="12">
      <c r="A181" t="s">
        <v>31</v>
      </c>
      <c r="B181" t="s">
        <v>32</v>
      </c>
      <c r="D181" s="1">
        <v>1</v>
      </c>
      <c r="E181" s="44"/>
      <c r="F181" t="s">
        <v>933</v>
      </c>
      <c r="I181" s="43" t="s">
        <v>800</v>
      </c>
      <c r="J181" s="45" t="s">
        <v>800</v>
      </c>
      <c r="K181" s="45" t="s">
        <v>800</v>
      </c>
      <c r="L181" s="45" t="s">
        <v>800</v>
      </c>
      <c r="M181" s="45" t="s">
        <v>800</v>
      </c>
      <c r="N181" s="45" t="s">
        <v>800</v>
      </c>
      <c r="O181" s="45" t="s">
        <v>800</v>
      </c>
    </row>
    <row r="182" spans="1:6" ht="12">
      <c r="A182" t="s">
        <v>934</v>
      </c>
      <c r="B182" t="s">
        <v>32</v>
      </c>
      <c r="D182" s="1">
        <v>0.1</v>
      </c>
      <c r="E182" s="44"/>
      <c r="F182" t="s">
        <v>935</v>
      </c>
    </row>
    <row r="183" spans="1:6" ht="12">
      <c r="A183" t="s">
        <v>257</v>
      </c>
      <c r="B183" t="s">
        <v>723</v>
      </c>
      <c r="C183" s="27">
        <v>1</v>
      </c>
      <c r="D183" s="1">
        <v>10</v>
      </c>
      <c r="E183" s="44"/>
      <c r="F183" t="s">
        <v>1023</v>
      </c>
    </row>
    <row r="184" spans="1:15" ht="12">
      <c r="A184" t="s">
        <v>258</v>
      </c>
      <c r="B184" t="s">
        <v>259</v>
      </c>
      <c r="D184" s="1">
        <v>0.01</v>
      </c>
      <c r="E184" s="44"/>
      <c r="F184" t="s">
        <v>983</v>
      </c>
      <c r="I184" s="43" t="s">
        <v>800</v>
      </c>
      <c r="K184" s="45" t="s">
        <v>800</v>
      </c>
      <c r="L184" s="45" t="s">
        <v>800</v>
      </c>
      <c r="M184" s="45" t="s">
        <v>800</v>
      </c>
      <c r="N184" s="45" t="s">
        <v>800</v>
      </c>
      <c r="O184" s="45" t="s">
        <v>800</v>
      </c>
    </row>
    <row r="185" spans="1:15" ht="12">
      <c r="A185" t="s">
        <v>937</v>
      </c>
      <c r="B185" t="s">
        <v>55</v>
      </c>
      <c r="D185" s="1">
        <v>1</v>
      </c>
      <c r="E185" s="44"/>
      <c r="F185" t="s">
        <v>938</v>
      </c>
      <c r="I185" s="43" t="s">
        <v>800</v>
      </c>
      <c r="J185" s="45" t="s">
        <v>800</v>
      </c>
      <c r="K185" s="45" t="s">
        <v>800</v>
      </c>
      <c r="L185" s="45" t="s">
        <v>800</v>
      </c>
      <c r="M185" s="45" t="s">
        <v>800</v>
      </c>
      <c r="N185" s="45" t="s">
        <v>800</v>
      </c>
      <c r="O185" s="45" t="s">
        <v>800</v>
      </c>
    </row>
    <row r="186" spans="1:15" ht="12">
      <c r="A186" t="s">
        <v>118</v>
      </c>
      <c r="B186" t="s">
        <v>661</v>
      </c>
      <c r="D186" s="1">
        <v>3</v>
      </c>
      <c r="E186" s="44"/>
      <c r="G186" s="45" t="s">
        <v>800</v>
      </c>
      <c r="H186" s="45" t="s">
        <v>800</v>
      </c>
      <c r="I186" s="43" t="s">
        <v>800</v>
      </c>
      <c r="J186" s="45" t="s">
        <v>800</v>
      </c>
      <c r="K186" s="45" t="s">
        <v>800</v>
      </c>
      <c r="L186" s="45" t="s">
        <v>800</v>
      </c>
      <c r="M186" s="45" t="s">
        <v>800</v>
      </c>
      <c r="N186" s="45">
        <v>0.1875</v>
      </c>
      <c r="O186" s="45" t="s">
        <v>800</v>
      </c>
    </row>
    <row r="187" spans="1:15" ht="12">
      <c r="A187" t="s">
        <v>119</v>
      </c>
      <c r="B187" t="s">
        <v>662</v>
      </c>
      <c r="C187" s="27">
        <v>8</v>
      </c>
      <c r="D187" s="1">
        <v>7</v>
      </c>
      <c r="E187" s="44"/>
      <c r="G187" s="45" t="s">
        <v>800</v>
      </c>
      <c r="H187" s="45" t="s">
        <v>800</v>
      </c>
      <c r="I187" s="43">
        <v>1.6875</v>
      </c>
      <c r="J187" s="45" t="s">
        <v>800</v>
      </c>
      <c r="K187" s="45">
        <v>1.6875</v>
      </c>
      <c r="L187" s="45">
        <v>1.6875</v>
      </c>
      <c r="M187" s="45" t="s">
        <v>800</v>
      </c>
      <c r="N187" s="45">
        <v>1.6875</v>
      </c>
      <c r="O187" s="45" t="s">
        <v>800</v>
      </c>
    </row>
    <row r="188" spans="1:15" ht="12">
      <c r="A188" t="s">
        <v>173</v>
      </c>
      <c r="B188" t="s">
        <v>663</v>
      </c>
      <c r="C188" s="27">
        <v>5</v>
      </c>
      <c r="D188" s="1">
        <v>12</v>
      </c>
      <c r="E188" s="44"/>
      <c r="G188" s="45" t="s">
        <v>800</v>
      </c>
      <c r="H188" s="45">
        <v>2.875</v>
      </c>
      <c r="I188" s="43" t="s">
        <v>800</v>
      </c>
      <c r="J188" s="45" t="s">
        <v>800</v>
      </c>
      <c r="K188" s="45" t="s">
        <v>800</v>
      </c>
      <c r="L188" s="45">
        <v>2.875</v>
      </c>
      <c r="M188" s="45" t="s">
        <v>800</v>
      </c>
      <c r="N188" s="45" t="s">
        <v>800</v>
      </c>
      <c r="O188" s="45" t="s">
        <v>800</v>
      </c>
    </row>
    <row r="189" spans="1:15" ht="12">
      <c r="A189" t="s">
        <v>184</v>
      </c>
      <c r="B189" t="s">
        <v>664</v>
      </c>
      <c r="C189" s="27">
        <v>12</v>
      </c>
      <c r="D189" s="1">
        <v>10</v>
      </c>
      <c r="E189" s="44"/>
      <c r="G189" s="45">
        <v>4.16625</v>
      </c>
      <c r="H189" s="45">
        <v>4.16625</v>
      </c>
      <c r="I189" s="43" t="s">
        <v>800</v>
      </c>
      <c r="J189" s="45" t="s">
        <v>800</v>
      </c>
      <c r="K189" s="45" t="s">
        <v>800</v>
      </c>
      <c r="L189" s="45">
        <v>4.16625</v>
      </c>
      <c r="M189" s="45" t="s">
        <v>800</v>
      </c>
      <c r="N189" s="45" t="s">
        <v>800</v>
      </c>
      <c r="O189" s="45" t="s">
        <v>800</v>
      </c>
    </row>
    <row r="190" spans="1:15" ht="12">
      <c r="A190" t="s">
        <v>272</v>
      </c>
      <c r="B190" t="s">
        <v>666</v>
      </c>
      <c r="D190" s="1">
        <v>13</v>
      </c>
      <c r="E190" s="44"/>
      <c r="G190" s="45" t="s">
        <v>800</v>
      </c>
      <c r="H190" s="45" t="s">
        <v>800</v>
      </c>
      <c r="I190" s="43" t="s">
        <v>800</v>
      </c>
      <c r="J190" s="45" t="s">
        <v>800</v>
      </c>
      <c r="K190" s="45" t="s">
        <v>800</v>
      </c>
      <c r="L190" s="45" t="s">
        <v>800</v>
      </c>
      <c r="M190" s="45">
        <v>0.40625</v>
      </c>
      <c r="N190" s="45">
        <v>0.40625</v>
      </c>
      <c r="O190" s="45" t="s">
        <v>800</v>
      </c>
    </row>
    <row r="191" spans="1:15" ht="12">
      <c r="A191" t="s">
        <v>246</v>
      </c>
      <c r="B191" t="s">
        <v>665</v>
      </c>
      <c r="C191" s="27">
        <v>9</v>
      </c>
      <c r="D191" s="1">
        <v>6</v>
      </c>
      <c r="E191" s="44"/>
      <c r="G191" s="45" t="s">
        <v>800</v>
      </c>
      <c r="H191" s="45" t="s">
        <v>800</v>
      </c>
      <c r="I191" s="43">
        <v>4.6875</v>
      </c>
      <c r="J191" s="45" t="s">
        <v>800</v>
      </c>
      <c r="K191" s="45" t="s">
        <v>800</v>
      </c>
      <c r="L191" s="45">
        <v>4.6875</v>
      </c>
      <c r="M191" s="45" t="s">
        <v>800</v>
      </c>
      <c r="N191" s="45" t="s">
        <v>800</v>
      </c>
      <c r="O191" s="45" t="s">
        <v>800</v>
      </c>
    </row>
    <row r="192" spans="1:15" ht="12">
      <c r="A192" t="s">
        <v>86</v>
      </c>
      <c r="B192" t="s">
        <v>660</v>
      </c>
      <c r="C192" s="27">
        <v>4</v>
      </c>
      <c r="D192" s="1">
        <v>9</v>
      </c>
      <c r="E192" s="44"/>
      <c r="G192" s="45" t="s">
        <v>800</v>
      </c>
      <c r="H192" s="45" t="s">
        <v>800</v>
      </c>
      <c r="I192" s="43">
        <v>4.5625</v>
      </c>
      <c r="J192" s="45" t="s">
        <v>800</v>
      </c>
      <c r="K192" s="45" t="s">
        <v>800</v>
      </c>
      <c r="L192" s="45" t="s">
        <v>800</v>
      </c>
      <c r="M192" s="45" t="s">
        <v>800</v>
      </c>
      <c r="N192" s="45" t="s">
        <v>800</v>
      </c>
      <c r="O192" s="45" t="s">
        <v>800</v>
      </c>
    </row>
    <row r="193" spans="1:15" ht="12">
      <c r="A193" t="s">
        <v>78</v>
      </c>
      <c r="B193" t="s">
        <v>79</v>
      </c>
      <c r="D193" s="1">
        <v>6</v>
      </c>
      <c r="E193" s="44"/>
      <c r="G193" s="45" t="s">
        <v>800</v>
      </c>
      <c r="H193" s="45">
        <v>0.375</v>
      </c>
      <c r="I193" s="43" t="s">
        <v>800</v>
      </c>
      <c r="J193" s="45" t="s">
        <v>800</v>
      </c>
      <c r="K193" s="45" t="s">
        <v>800</v>
      </c>
      <c r="L193" s="45" t="s">
        <v>800</v>
      </c>
      <c r="M193" s="45" t="s">
        <v>800</v>
      </c>
      <c r="N193" s="45" t="s">
        <v>800</v>
      </c>
      <c r="O193" s="45" t="s">
        <v>800</v>
      </c>
    </row>
    <row r="194" spans="1:15" ht="12">
      <c r="A194" t="s">
        <v>324</v>
      </c>
      <c r="B194" t="s">
        <v>743</v>
      </c>
      <c r="D194" s="1">
        <v>11</v>
      </c>
      <c r="E194" s="44"/>
      <c r="G194" s="45" t="s">
        <v>800</v>
      </c>
      <c r="H194" s="45" t="s">
        <v>800</v>
      </c>
      <c r="I194" s="43" t="s">
        <v>800</v>
      </c>
      <c r="J194" s="45" t="s">
        <v>800</v>
      </c>
      <c r="K194" s="45" t="s">
        <v>800</v>
      </c>
      <c r="L194" s="45" t="s">
        <v>800</v>
      </c>
      <c r="M194" s="45" t="s">
        <v>800</v>
      </c>
      <c r="N194" s="45">
        <v>0.6875</v>
      </c>
      <c r="O194" s="45" t="s">
        <v>800</v>
      </c>
    </row>
    <row r="195" spans="1:15" ht="12">
      <c r="A195" t="s">
        <v>203</v>
      </c>
      <c r="B195" t="s">
        <v>204</v>
      </c>
      <c r="D195" s="1">
        <v>0.1</v>
      </c>
      <c r="E195" s="44"/>
      <c r="F195" t="s">
        <v>970</v>
      </c>
      <c r="J195" s="45" t="s">
        <v>800</v>
      </c>
      <c r="K195" s="45" t="s">
        <v>800</v>
      </c>
      <c r="L195" s="45" t="s">
        <v>800</v>
      </c>
      <c r="M195" s="45" t="s">
        <v>800</v>
      </c>
      <c r="N195" s="45" t="s">
        <v>800</v>
      </c>
      <c r="O195" s="45" t="s">
        <v>800</v>
      </c>
    </row>
    <row r="196" spans="1:15" ht="12">
      <c r="A196" t="s">
        <v>112</v>
      </c>
      <c r="B196" t="s">
        <v>113</v>
      </c>
      <c r="C196" s="27">
        <v>8</v>
      </c>
      <c r="D196" s="1">
        <v>4</v>
      </c>
      <c r="E196" s="44"/>
      <c r="G196" s="45" t="s">
        <v>800</v>
      </c>
      <c r="H196" s="45">
        <v>2.7225</v>
      </c>
      <c r="I196" s="43">
        <v>2.7225</v>
      </c>
      <c r="J196" s="45">
        <v>2.7225</v>
      </c>
      <c r="K196" s="45" t="s">
        <v>800</v>
      </c>
      <c r="L196" s="45" t="s">
        <v>800</v>
      </c>
      <c r="M196" s="45" t="s">
        <v>800</v>
      </c>
      <c r="N196" s="45" t="s">
        <v>800</v>
      </c>
      <c r="O196" s="45" t="s">
        <v>800</v>
      </c>
    </row>
    <row r="197" spans="1:15" ht="12">
      <c r="A197" t="s">
        <v>319</v>
      </c>
      <c r="B197" t="s">
        <v>320</v>
      </c>
      <c r="C197" s="27">
        <v>3</v>
      </c>
      <c r="D197" s="1">
        <v>9</v>
      </c>
      <c r="E197" s="44"/>
      <c r="G197" s="45" t="s">
        <v>800</v>
      </c>
      <c r="H197" s="45" t="s">
        <v>800</v>
      </c>
      <c r="I197" s="43">
        <v>3.5625</v>
      </c>
      <c r="J197" s="45" t="s">
        <v>800</v>
      </c>
      <c r="K197" s="45" t="s">
        <v>800</v>
      </c>
      <c r="L197" s="45" t="s">
        <v>800</v>
      </c>
      <c r="M197" s="45" t="s">
        <v>800</v>
      </c>
      <c r="N197" s="45" t="s">
        <v>800</v>
      </c>
      <c r="O197" s="45" t="s">
        <v>800</v>
      </c>
    </row>
    <row r="198" spans="1:6" ht="12">
      <c r="A198" t="s">
        <v>958</v>
      </c>
      <c r="B198" t="s">
        <v>959</v>
      </c>
      <c r="D198" s="1">
        <v>0.3</v>
      </c>
      <c r="E198" s="44"/>
      <c r="F198" t="s">
        <v>601</v>
      </c>
    </row>
    <row r="199" spans="1:15" ht="12">
      <c r="A199" t="s">
        <v>260</v>
      </c>
      <c r="B199" t="s">
        <v>261</v>
      </c>
      <c r="C199" s="27">
        <v>13</v>
      </c>
      <c r="D199" s="1">
        <v>10</v>
      </c>
      <c r="E199" s="44"/>
      <c r="F199" t="s">
        <v>984</v>
      </c>
      <c r="H199" s="45">
        <v>3.40625</v>
      </c>
      <c r="I199" s="43">
        <v>2.725</v>
      </c>
      <c r="J199" s="45">
        <v>2.725</v>
      </c>
      <c r="K199" s="45" t="s">
        <v>800</v>
      </c>
      <c r="L199" s="45">
        <v>3.40625</v>
      </c>
      <c r="M199" s="45" t="s">
        <v>800</v>
      </c>
      <c r="N199" s="45" t="s">
        <v>800</v>
      </c>
      <c r="O199" s="45" t="s">
        <v>800</v>
      </c>
    </row>
    <row r="200" spans="1:15" ht="12">
      <c r="A200" t="s">
        <v>740</v>
      </c>
      <c r="B200" t="s">
        <v>741</v>
      </c>
      <c r="D200" s="1">
        <v>0.1</v>
      </c>
      <c r="E200" s="44"/>
      <c r="F200" t="s">
        <v>998</v>
      </c>
      <c r="I200" s="43" t="s">
        <v>800</v>
      </c>
      <c r="J200" s="45" t="s">
        <v>800</v>
      </c>
      <c r="K200" s="45" t="s">
        <v>800</v>
      </c>
      <c r="L200" s="45" t="s">
        <v>800</v>
      </c>
      <c r="M200" s="45" t="s">
        <v>800</v>
      </c>
      <c r="N200" s="45" t="s">
        <v>800</v>
      </c>
      <c r="O200" s="45" t="s">
        <v>800</v>
      </c>
    </row>
    <row r="201" spans="1:15" ht="12">
      <c r="A201" t="s">
        <v>832</v>
      </c>
      <c r="B201" t="s">
        <v>309</v>
      </c>
      <c r="C201" s="27">
        <v>1</v>
      </c>
      <c r="D201" s="1">
        <v>4</v>
      </c>
      <c r="E201" s="44"/>
      <c r="G201" s="45" t="s">
        <v>800</v>
      </c>
      <c r="H201" s="45" t="s">
        <v>800</v>
      </c>
      <c r="I201" s="43">
        <v>0.3125</v>
      </c>
      <c r="J201" s="45">
        <v>0.3125</v>
      </c>
      <c r="K201" s="45">
        <v>0.3125</v>
      </c>
      <c r="L201" s="45">
        <v>0.3125</v>
      </c>
      <c r="M201" s="45" t="s">
        <v>800</v>
      </c>
      <c r="N201" s="45" t="s">
        <v>800</v>
      </c>
      <c r="O201" s="45" t="s">
        <v>800</v>
      </c>
    </row>
    <row r="202" spans="1:15" ht="12">
      <c r="A202" t="s">
        <v>36</v>
      </c>
      <c r="B202" t="s">
        <v>734</v>
      </c>
      <c r="C202" s="27">
        <v>5</v>
      </c>
      <c r="D202" s="1">
        <v>10</v>
      </c>
      <c r="E202" s="44"/>
      <c r="G202" s="45" t="s">
        <v>800</v>
      </c>
      <c r="H202" s="45" t="s">
        <v>800</v>
      </c>
      <c r="I202" s="43" t="s">
        <v>800</v>
      </c>
      <c r="J202" s="45" t="s">
        <v>800</v>
      </c>
      <c r="K202" s="45" t="s">
        <v>800</v>
      </c>
      <c r="L202" s="45" t="s">
        <v>800</v>
      </c>
      <c r="M202" s="45">
        <v>1.40625</v>
      </c>
      <c r="N202" s="45">
        <v>4.21875</v>
      </c>
      <c r="O202" s="45" t="s">
        <v>800</v>
      </c>
    </row>
    <row r="203" spans="1:15" ht="12">
      <c r="A203" t="s">
        <v>735</v>
      </c>
      <c r="B203" t="s">
        <v>736</v>
      </c>
      <c r="D203" s="1">
        <v>15</v>
      </c>
      <c r="E203" s="44"/>
      <c r="G203" s="45" t="s">
        <v>800</v>
      </c>
      <c r="H203" s="45" t="s">
        <v>800</v>
      </c>
      <c r="I203" s="43">
        <v>1.3</v>
      </c>
      <c r="K203" s="45">
        <v>0.46875</v>
      </c>
      <c r="L203" s="45">
        <v>0.46875</v>
      </c>
      <c r="M203" s="45" t="s">
        <v>800</v>
      </c>
      <c r="N203" s="45" t="s">
        <v>800</v>
      </c>
      <c r="O203" s="45" t="s">
        <v>800</v>
      </c>
    </row>
    <row r="204" spans="1:15" ht="12">
      <c r="A204" t="s">
        <v>737</v>
      </c>
      <c r="B204" t="s">
        <v>738</v>
      </c>
      <c r="C204" s="27">
        <v>2</v>
      </c>
      <c r="D204" s="1">
        <v>9</v>
      </c>
      <c r="E204" s="44"/>
      <c r="F204" t="s">
        <v>995</v>
      </c>
      <c r="N204" s="45" t="s">
        <v>800</v>
      </c>
      <c r="O204" s="45" t="s">
        <v>800</v>
      </c>
    </row>
    <row r="205" spans="1:15" ht="12">
      <c r="A205" t="s">
        <v>144</v>
      </c>
      <c r="B205" t="s">
        <v>145</v>
      </c>
      <c r="C205" s="27">
        <v>2</v>
      </c>
      <c r="D205" s="1">
        <v>7</v>
      </c>
      <c r="E205" s="44"/>
      <c r="G205" s="45" t="s">
        <v>800</v>
      </c>
      <c r="H205" s="45" t="s">
        <v>800</v>
      </c>
      <c r="I205" s="43" t="s">
        <v>800</v>
      </c>
      <c r="J205" s="45" t="s">
        <v>800</v>
      </c>
      <c r="K205" s="45" t="s">
        <v>800</v>
      </c>
      <c r="L205" s="45" t="s">
        <v>800</v>
      </c>
      <c r="M205" s="45">
        <v>0.804375</v>
      </c>
      <c r="N205" s="45">
        <v>0.804375</v>
      </c>
      <c r="O205" s="45">
        <v>0.804375</v>
      </c>
    </row>
    <row r="206" spans="1:15" ht="12">
      <c r="A206" t="s">
        <v>70</v>
      </c>
      <c r="B206" t="s">
        <v>71</v>
      </c>
      <c r="C206" s="27">
        <v>11</v>
      </c>
      <c r="D206" s="1">
        <v>11</v>
      </c>
      <c r="E206" s="44"/>
      <c r="G206" s="45" t="s">
        <v>800</v>
      </c>
      <c r="H206" s="45" t="s">
        <v>800</v>
      </c>
      <c r="I206" s="43" t="s">
        <v>800</v>
      </c>
      <c r="J206" s="45" t="s">
        <v>800</v>
      </c>
      <c r="K206" s="45">
        <v>2.3375</v>
      </c>
      <c r="L206" s="45" t="s">
        <v>800</v>
      </c>
      <c r="M206" s="45">
        <v>4.675</v>
      </c>
      <c r="N206" s="45">
        <v>3.50625</v>
      </c>
      <c r="O206" s="45">
        <v>1.16875</v>
      </c>
    </row>
    <row r="207" spans="1:15" ht="12">
      <c r="A207" t="s">
        <v>291</v>
      </c>
      <c r="B207" t="s">
        <v>739</v>
      </c>
      <c r="D207" s="1">
        <v>0.1</v>
      </c>
      <c r="E207" s="44"/>
      <c r="F207" t="s">
        <v>996</v>
      </c>
      <c r="I207" s="43" t="s">
        <v>800</v>
      </c>
      <c r="J207" s="45" t="s">
        <v>800</v>
      </c>
      <c r="K207" s="45" t="s">
        <v>800</v>
      </c>
      <c r="L207" s="45" t="s">
        <v>800</v>
      </c>
      <c r="M207" s="45" t="s">
        <v>800</v>
      </c>
      <c r="N207" s="45" t="s">
        <v>800</v>
      </c>
      <c r="O207" s="45" t="s">
        <v>800</v>
      </c>
    </row>
    <row r="208" spans="1:15" ht="12">
      <c r="A208" t="s">
        <v>150</v>
      </c>
      <c r="B208" t="s">
        <v>151</v>
      </c>
      <c r="D208" s="1">
        <v>1</v>
      </c>
      <c r="E208" s="44"/>
      <c r="G208" s="45">
        <v>0.0625</v>
      </c>
      <c r="H208" s="45" t="s">
        <v>800</v>
      </c>
      <c r="I208" s="43" t="s">
        <v>800</v>
      </c>
      <c r="J208" s="45" t="s">
        <v>800</v>
      </c>
      <c r="K208" s="45" t="s">
        <v>800</v>
      </c>
      <c r="L208" s="45" t="s">
        <v>800</v>
      </c>
      <c r="M208" s="45" t="s">
        <v>800</v>
      </c>
      <c r="N208" s="45" t="s">
        <v>800</v>
      </c>
      <c r="O208" s="45" t="s">
        <v>800</v>
      </c>
    </row>
    <row r="209" spans="1:15" ht="12">
      <c r="A209" t="s">
        <v>126</v>
      </c>
      <c r="B209" t="s">
        <v>127</v>
      </c>
      <c r="D209" s="1">
        <v>7</v>
      </c>
      <c r="E209" s="44"/>
      <c r="G209" s="45">
        <v>0.4375</v>
      </c>
      <c r="H209" s="45" t="s">
        <v>800</v>
      </c>
      <c r="I209" s="43" t="s">
        <v>800</v>
      </c>
      <c r="J209" s="45" t="s">
        <v>800</v>
      </c>
      <c r="K209" s="45" t="s">
        <v>800</v>
      </c>
      <c r="L209" s="45" t="s">
        <v>800</v>
      </c>
      <c r="M209" s="45" t="s">
        <v>800</v>
      </c>
      <c r="N209" s="45" t="s">
        <v>800</v>
      </c>
      <c r="O209" s="45" t="s">
        <v>800</v>
      </c>
    </row>
    <row r="210" spans="1:15" ht="12">
      <c r="A210" t="s">
        <v>114</v>
      </c>
      <c r="B210" t="s">
        <v>115</v>
      </c>
      <c r="C210" s="27">
        <v>4</v>
      </c>
      <c r="D210" s="1">
        <v>11</v>
      </c>
      <c r="E210" s="44"/>
      <c r="G210" s="45" t="s">
        <v>800</v>
      </c>
      <c r="H210" s="45">
        <v>1.171875</v>
      </c>
      <c r="I210" s="43" t="s">
        <v>800</v>
      </c>
      <c r="J210" s="45">
        <v>1.171875</v>
      </c>
      <c r="K210" s="45" t="s">
        <v>800</v>
      </c>
      <c r="L210" s="45" t="s">
        <v>800</v>
      </c>
      <c r="M210" s="45">
        <v>1.171875</v>
      </c>
      <c r="N210" s="45">
        <v>1.171875</v>
      </c>
      <c r="O210" s="45" t="s">
        <v>800</v>
      </c>
    </row>
    <row r="211" spans="7:15" ht="12">
      <c r="G211" s="45" t="s">
        <v>800</v>
      </c>
      <c r="H211" s="45" t="s">
        <v>800</v>
      </c>
      <c r="I211" s="43" t="s">
        <v>800</v>
      </c>
      <c r="J211" s="45" t="s">
        <v>800</v>
      </c>
      <c r="K211" s="45" t="s">
        <v>800</v>
      </c>
      <c r="L211" s="45" t="s">
        <v>800</v>
      </c>
      <c r="M211" s="45" t="s">
        <v>800</v>
      </c>
      <c r="N211" s="45" t="s">
        <v>800</v>
      </c>
      <c r="O211" s="45" t="s">
        <v>800</v>
      </c>
    </row>
    <row r="212" spans="2:4" ht="12">
      <c r="B212" t="s">
        <v>1000</v>
      </c>
      <c r="D212" s="1">
        <v>3</v>
      </c>
    </row>
    <row r="213" spans="2:15" ht="12">
      <c r="B213" t="s">
        <v>744</v>
      </c>
      <c r="C213" s="27">
        <v>1</v>
      </c>
      <c r="D213" s="1">
        <v>13</v>
      </c>
      <c r="G213" s="45" t="s">
        <v>800</v>
      </c>
      <c r="H213" s="45">
        <v>0.90625</v>
      </c>
      <c r="I213" s="43" t="s">
        <v>800</v>
      </c>
      <c r="J213" s="45" t="s">
        <v>800</v>
      </c>
      <c r="K213" s="45" t="s">
        <v>800</v>
      </c>
      <c r="L213" s="45">
        <v>0.90625</v>
      </c>
      <c r="M213" s="45" t="s">
        <v>800</v>
      </c>
      <c r="N213" s="45" t="s">
        <v>800</v>
      </c>
      <c r="O213" s="45" t="s">
        <v>800</v>
      </c>
    </row>
    <row r="214" spans="2:15" ht="12">
      <c r="B214" t="s">
        <v>745</v>
      </c>
      <c r="C214" s="27">
        <v>6</v>
      </c>
      <c r="D214" s="1">
        <v>4</v>
      </c>
      <c r="G214" s="45" t="s">
        <v>800</v>
      </c>
      <c r="H214" s="45" t="s">
        <v>800</v>
      </c>
      <c r="I214" s="43" t="s">
        <v>800</v>
      </c>
      <c r="J214" s="45" t="s">
        <v>800</v>
      </c>
      <c r="K214" s="45" t="s">
        <v>800</v>
      </c>
      <c r="L214" s="45" t="s">
        <v>800</v>
      </c>
      <c r="M214" s="45">
        <v>3.125</v>
      </c>
      <c r="N214" s="45">
        <v>3.125</v>
      </c>
      <c r="O214" s="45" t="s">
        <v>800</v>
      </c>
    </row>
    <row r="215" spans="2:10" ht="12">
      <c r="B215" t="s">
        <v>1001</v>
      </c>
      <c r="C215" s="27">
        <v>2</v>
      </c>
      <c r="J215" s="45" t="s">
        <v>800</v>
      </c>
    </row>
    <row r="216" spans="2:4" ht="12">
      <c r="B216" t="s">
        <v>1002</v>
      </c>
      <c r="D216" s="1">
        <v>14</v>
      </c>
    </row>
    <row r="218" spans="3:15" ht="12">
      <c r="C218" s="27">
        <v>450</v>
      </c>
      <c r="D218" s="1">
        <v>898.28</v>
      </c>
      <c r="G218" s="45">
        <v>37.27875</v>
      </c>
      <c r="H218" s="45">
        <v>77.235625</v>
      </c>
      <c r="I218" s="43">
        <v>115.440625</v>
      </c>
      <c r="J218" s="45">
        <v>30.614375</v>
      </c>
      <c r="K218" s="45">
        <v>58.134375</v>
      </c>
      <c r="L218" s="45">
        <v>100.281875</v>
      </c>
      <c r="M218" s="45">
        <v>20.56125</v>
      </c>
      <c r="N218" s="45">
        <v>23.21625</v>
      </c>
      <c r="O218" s="45">
        <v>4.1025</v>
      </c>
    </row>
    <row r="220" spans="2:3" ht="12">
      <c r="B220" s="8" t="s">
        <v>329</v>
      </c>
      <c r="C220" s="7">
        <v>506.1425</v>
      </c>
    </row>
    <row r="222" spans="2:3" ht="12">
      <c r="B222" s="8" t="s">
        <v>785</v>
      </c>
      <c r="C222" s="18">
        <f>210-2-3</f>
        <v>205</v>
      </c>
    </row>
    <row r="224" spans="2:3" ht="12">
      <c r="B224" t="s">
        <v>373</v>
      </c>
      <c r="C224" s="27">
        <v>40</v>
      </c>
    </row>
    <row r="225" spans="2:3" ht="12">
      <c r="B225" t="s">
        <v>374</v>
      </c>
      <c r="C225" s="27">
        <v>40</v>
      </c>
    </row>
    <row r="226" spans="2:3" ht="12">
      <c r="B226" t="s">
        <v>1030</v>
      </c>
      <c r="C226" s="27">
        <v>39</v>
      </c>
    </row>
    <row r="227" spans="2:6" ht="12">
      <c r="B227" t="s">
        <v>1003</v>
      </c>
      <c r="C227" s="27">
        <v>30.61</v>
      </c>
      <c r="F227" t="s">
        <v>1004</v>
      </c>
    </row>
    <row r="228" ht="12">
      <c r="C228" s="7">
        <f>SUM(C224:C227)</f>
        <v>149.61</v>
      </c>
    </row>
    <row r="230" spans="2:6" ht="12">
      <c r="B230" t="s">
        <v>917</v>
      </c>
      <c r="C230" s="27">
        <v>37</v>
      </c>
      <c r="F230" t="s">
        <v>1005</v>
      </c>
    </row>
    <row r="231" spans="2:6" ht="12">
      <c r="B231" t="s">
        <v>1006</v>
      </c>
      <c r="C231" s="27">
        <v>38.5</v>
      </c>
      <c r="F231" t="s">
        <v>1005</v>
      </c>
    </row>
    <row r="232" spans="2:6" ht="12">
      <c r="B232" t="s">
        <v>1007</v>
      </c>
      <c r="C232" s="27">
        <v>38.5</v>
      </c>
      <c r="F232" t="s">
        <v>1039</v>
      </c>
    </row>
    <row r="233" ht="12">
      <c r="C233" s="7">
        <f>SUM(C230:C232)</f>
        <v>114</v>
      </c>
    </row>
    <row r="235" spans="2:3" ht="12">
      <c r="B235" t="s">
        <v>1008</v>
      </c>
      <c r="C235" s="27">
        <v>30</v>
      </c>
    </row>
    <row r="236" spans="2:3" ht="12">
      <c r="B236" t="s">
        <v>1009</v>
      </c>
      <c r="C236" s="27">
        <v>28</v>
      </c>
    </row>
    <row r="237" spans="2:3" ht="12">
      <c r="B237" t="s">
        <v>1010</v>
      </c>
      <c r="C237" s="27">
        <v>33</v>
      </c>
    </row>
    <row r="238" spans="2:6" ht="12">
      <c r="B238" t="s">
        <v>1011</v>
      </c>
      <c r="C238" s="27">
        <v>33</v>
      </c>
      <c r="F238" t="s">
        <v>1012</v>
      </c>
    </row>
    <row r="239" spans="2:6" ht="12">
      <c r="B239" t="s">
        <v>1013</v>
      </c>
      <c r="C239" s="27">
        <v>33</v>
      </c>
      <c r="F239" t="s">
        <v>1014</v>
      </c>
    </row>
    <row r="240" ht="12">
      <c r="C240" s="7">
        <f>SUM(C235:C239)</f>
        <v>157</v>
      </c>
    </row>
    <row r="242" spans="2:6" ht="12">
      <c r="B242" t="s">
        <v>1040</v>
      </c>
      <c r="C242" s="7">
        <v>20.5</v>
      </c>
      <c r="F242" t="s">
        <v>1015</v>
      </c>
    </row>
    <row r="245" spans="2:3" ht="12">
      <c r="B245" t="s">
        <v>1041</v>
      </c>
      <c r="C245" s="27">
        <v>14</v>
      </c>
    </row>
    <row r="246" spans="2:6" ht="12">
      <c r="B246" t="s">
        <v>1042</v>
      </c>
      <c r="C246" s="27">
        <v>13</v>
      </c>
      <c r="F246" t="s">
        <v>1016</v>
      </c>
    </row>
    <row r="247" ht="12">
      <c r="C247" s="7">
        <f>SUM(C245:C246)</f>
        <v>27</v>
      </c>
    </row>
    <row r="249" spans="2:3" ht="12">
      <c r="B249" t="s">
        <v>389</v>
      </c>
      <c r="C249" s="27">
        <f>C228+C233+C240+C242+C247</f>
        <v>468.11</v>
      </c>
    </row>
    <row r="251" spans="2:3" ht="12">
      <c r="B251" t="s">
        <v>446</v>
      </c>
      <c r="C251" s="27">
        <v>38</v>
      </c>
    </row>
    <row r="253" spans="2:3" ht="12">
      <c r="B253" s="8" t="s">
        <v>447</v>
      </c>
      <c r="C253" s="27">
        <f>C249+C251</f>
        <v>506.11</v>
      </c>
    </row>
  </sheetData>
  <sheetProtection/>
  <printOptions gridLines="1"/>
  <pageMargins left="0.25" right="0" top="0.75" bottom="0.75" header="0.25" footer="0.25"/>
  <pageSetup horizontalDpi="600" verticalDpi="600" orientation="landscape"/>
  <headerFooter alignWithMargins="0">
    <oddHeader>&amp;C&amp;"Arial,Bold"&amp;12Over Seed 2009</oddHeader>
    <oddFooter>&amp;Cpage &amp;P of &amp;N</oddFooter>
  </headerFooter>
  <rowBreaks count="1" manualBreakCount="1">
    <brk id="21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4"/>
  <sheetViews>
    <sheetView workbookViewId="0" topLeftCell="A1">
      <selection activeCell="A3" sqref="A3"/>
    </sheetView>
  </sheetViews>
  <sheetFormatPr defaultColWidth="10.7109375" defaultRowHeight="12.75"/>
  <cols>
    <col min="1" max="1" width="22.7109375" style="2" customWidth="1"/>
    <col min="2" max="2" width="19.8515625" style="2" customWidth="1"/>
    <col min="3" max="3" width="4.00390625" style="116" customWidth="1"/>
    <col min="4" max="4" width="7.7109375" style="4" customWidth="1"/>
    <col min="5" max="5" width="18.28125" style="114" customWidth="1"/>
    <col min="6" max="6" width="7.421875" style="3" customWidth="1"/>
    <col min="7" max="7" width="9.28125" style="4" customWidth="1"/>
    <col min="8" max="8" width="7.421875" style="4" customWidth="1"/>
    <col min="9" max="9" width="8.140625" style="4" customWidth="1"/>
    <col min="10" max="10" width="9.421875" style="4" customWidth="1"/>
    <col min="11" max="11" width="7.7109375" style="3" customWidth="1"/>
    <col min="12" max="12" width="7.421875" style="3" customWidth="1"/>
    <col min="13" max="13" width="2.00390625" style="3" hidden="1" customWidth="1"/>
    <col min="14" max="16384" width="10.7109375" style="2" customWidth="1"/>
  </cols>
  <sheetData>
    <row r="1" spans="1:13" ht="35.25" customHeight="1">
      <c r="A1" s="66" t="s">
        <v>1075</v>
      </c>
      <c r="B1" s="67" t="s">
        <v>1076</v>
      </c>
      <c r="C1" s="68" t="s">
        <v>330</v>
      </c>
      <c r="D1" s="20" t="s">
        <v>331</v>
      </c>
      <c r="E1" s="69" t="s">
        <v>332</v>
      </c>
      <c r="F1" s="42" t="s">
        <v>1077</v>
      </c>
      <c r="G1" s="70" t="s">
        <v>1078</v>
      </c>
      <c r="H1" s="70" t="s">
        <v>334</v>
      </c>
      <c r="I1" s="70" t="s">
        <v>1079</v>
      </c>
      <c r="J1" s="70" t="s">
        <v>335</v>
      </c>
      <c r="K1" s="42" t="s">
        <v>336</v>
      </c>
      <c r="L1" s="42" t="s">
        <v>601</v>
      </c>
      <c r="M1" s="3" t="s">
        <v>1080</v>
      </c>
    </row>
    <row r="2" spans="3:13" ht="9" customHeight="1">
      <c r="C2" s="71"/>
      <c r="D2" s="72"/>
      <c r="E2" s="73"/>
      <c r="F2" s="72"/>
      <c r="G2" s="72"/>
      <c r="H2" s="72"/>
      <c r="I2" s="72"/>
      <c r="J2" s="74"/>
      <c r="K2" s="74"/>
      <c r="L2" s="74"/>
      <c r="M2" s="75"/>
    </row>
    <row r="3" spans="1:13" s="34" customFormat="1" ht="18" customHeight="1">
      <c r="A3" s="34" t="s">
        <v>315</v>
      </c>
      <c r="B3" s="34" t="s">
        <v>316</v>
      </c>
      <c r="C3" s="76"/>
      <c r="D3" s="77">
        <v>3</v>
      </c>
      <c r="E3" s="78" t="s">
        <v>1081</v>
      </c>
      <c r="F3" s="79"/>
      <c r="G3" s="80"/>
      <c r="H3" s="80" t="s">
        <v>800</v>
      </c>
      <c r="I3" s="80" t="s">
        <v>800</v>
      </c>
      <c r="J3" s="80" t="s">
        <v>800</v>
      </c>
      <c r="K3" s="79" t="s">
        <v>800</v>
      </c>
      <c r="L3" s="79" t="s">
        <v>800</v>
      </c>
      <c r="M3" s="79" t="e">
        <f>#REF!+#REF!+#REF!+#REF!+#REF!+#REF!+#REF!+#REF!</f>
        <v>#REF!</v>
      </c>
    </row>
    <row r="4" spans="1:13" s="34" customFormat="1" ht="18" customHeight="1">
      <c r="A4" s="34" t="s">
        <v>133</v>
      </c>
      <c r="B4" s="34" t="s">
        <v>134</v>
      </c>
      <c r="C4" s="76">
        <v>1</v>
      </c>
      <c r="D4" s="77">
        <v>4</v>
      </c>
      <c r="E4" s="81"/>
      <c r="F4" s="79" t="s">
        <v>800</v>
      </c>
      <c r="G4" s="80">
        <v>1.25</v>
      </c>
      <c r="H4" s="80" t="s">
        <v>800</v>
      </c>
      <c r="I4" s="80" t="s">
        <v>800</v>
      </c>
      <c r="J4" s="80" t="s">
        <v>800</v>
      </c>
      <c r="K4" s="79" t="s">
        <v>800</v>
      </c>
      <c r="L4" s="79" t="s">
        <v>800</v>
      </c>
      <c r="M4" s="79" t="e">
        <f>#REF!+#REF!+#REF!+#REF!+#REF!+#REF!+#REF!+#REF!</f>
        <v>#REF!</v>
      </c>
    </row>
    <row r="5" spans="1:13" s="34" customFormat="1" ht="18" customHeight="1">
      <c r="A5" s="34" t="s">
        <v>135</v>
      </c>
      <c r="B5" s="82" t="s">
        <v>670</v>
      </c>
      <c r="C5" s="76">
        <v>1</v>
      </c>
      <c r="D5" s="77">
        <v>5</v>
      </c>
      <c r="E5" s="83"/>
      <c r="F5" s="79" t="s">
        <v>800</v>
      </c>
      <c r="G5" s="80">
        <v>1.3125</v>
      </c>
      <c r="H5" s="80" t="s">
        <v>800</v>
      </c>
      <c r="I5" s="80" t="s">
        <v>800</v>
      </c>
      <c r="J5" s="80" t="s">
        <v>800</v>
      </c>
      <c r="K5" s="79" t="s">
        <v>800</v>
      </c>
      <c r="L5" s="79" t="s">
        <v>800</v>
      </c>
      <c r="M5" s="79" t="e">
        <f>#REF!+#REF!+#REF!+#REF!+#REF!+#REF!+#REF!+#REF!</f>
        <v>#REF!</v>
      </c>
    </row>
    <row r="6" spans="1:13" s="34" customFormat="1" ht="18" customHeight="1">
      <c r="A6" s="84" t="s">
        <v>1034</v>
      </c>
      <c r="B6" s="85" t="s">
        <v>649</v>
      </c>
      <c r="C6" s="76">
        <v>2</v>
      </c>
      <c r="D6" s="77">
        <v>14</v>
      </c>
      <c r="E6" s="86"/>
      <c r="F6" s="79" t="s">
        <v>800</v>
      </c>
      <c r="G6" s="80" t="s">
        <v>800</v>
      </c>
      <c r="H6" s="80" t="s">
        <v>800</v>
      </c>
      <c r="I6" s="80" t="s">
        <v>800</v>
      </c>
      <c r="J6" s="80">
        <v>0.2875</v>
      </c>
      <c r="K6" s="79">
        <v>2.0125</v>
      </c>
      <c r="L6" s="79">
        <v>0.575</v>
      </c>
      <c r="M6" s="79" t="e">
        <f>#REF!+#REF!+#REF!+#REF!+#REF!+#REF!+#REF!+#REF!</f>
        <v>#REF!</v>
      </c>
    </row>
    <row r="7" spans="1:13" s="34" customFormat="1" ht="18" customHeight="1">
      <c r="A7" s="87" t="s">
        <v>1082</v>
      </c>
      <c r="B7" s="87" t="s">
        <v>1083</v>
      </c>
      <c r="C7" s="76"/>
      <c r="D7" s="77">
        <v>10</v>
      </c>
      <c r="E7" s="78" t="s">
        <v>1084</v>
      </c>
      <c r="F7" s="79"/>
      <c r="G7" s="80"/>
      <c r="H7" s="80"/>
      <c r="I7" s="80"/>
      <c r="J7" s="80" t="s">
        <v>800</v>
      </c>
      <c r="K7" s="79" t="s">
        <v>800</v>
      </c>
      <c r="L7" s="79" t="s">
        <v>800</v>
      </c>
      <c r="M7" s="79" t="e">
        <f>#REF!+#REF!+#REF!+#REF!+#REF!+#REF!+#REF!+#REF!</f>
        <v>#REF!</v>
      </c>
    </row>
    <row r="8" spans="1:13" s="34" customFormat="1" ht="18" customHeight="1">
      <c r="A8" s="34" t="s">
        <v>187</v>
      </c>
      <c r="B8" s="34" t="s">
        <v>1085</v>
      </c>
      <c r="C8" s="76"/>
      <c r="D8" s="77">
        <v>4</v>
      </c>
      <c r="E8" s="88" t="s">
        <v>1086</v>
      </c>
      <c r="F8" s="79"/>
      <c r="G8" s="80"/>
      <c r="H8" s="80"/>
      <c r="I8" s="80"/>
      <c r="J8" s="80"/>
      <c r="K8" s="79"/>
      <c r="L8" s="79" t="s">
        <v>800</v>
      </c>
      <c r="M8" s="79" t="e">
        <f>#REF!+#REF!+#REF!+#REF!+#REF!+#REF!+#REF!+#REF!</f>
        <v>#REF!</v>
      </c>
    </row>
    <row r="9" spans="1:13" s="34" customFormat="1" ht="18" customHeight="1">
      <c r="A9" s="34" t="s">
        <v>186</v>
      </c>
      <c r="B9" s="34" t="s">
        <v>476</v>
      </c>
      <c r="C9" s="76">
        <v>3</v>
      </c>
      <c r="D9" s="77">
        <v>10</v>
      </c>
      <c r="E9" s="83"/>
      <c r="F9" s="79">
        <v>1.8125</v>
      </c>
      <c r="G9" s="80">
        <v>0.725</v>
      </c>
      <c r="H9" s="80">
        <v>0.725</v>
      </c>
      <c r="I9" s="80">
        <v>0.18125</v>
      </c>
      <c r="J9" s="80" t="s">
        <v>800</v>
      </c>
      <c r="K9" s="79" t="s">
        <v>800</v>
      </c>
      <c r="L9" s="79" t="s">
        <v>800</v>
      </c>
      <c r="M9" s="79" t="e">
        <f>#REF!+#REF!+#REF!+#REF!+#REF!+#REF!+#REF!+#REF!</f>
        <v>#REF!</v>
      </c>
    </row>
    <row r="10" spans="1:13" s="34" customFormat="1" ht="18" customHeight="1">
      <c r="A10" s="34" t="s">
        <v>154</v>
      </c>
      <c r="B10" s="34" t="s">
        <v>155</v>
      </c>
      <c r="C10" s="76">
        <v>15</v>
      </c>
      <c r="D10" s="77">
        <v>5</v>
      </c>
      <c r="E10" s="78" t="s">
        <v>1087</v>
      </c>
      <c r="F10" s="79"/>
      <c r="G10" s="80"/>
      <c r="H10" s="80"/>
      <c r="I10" s="80">
        <v>0.765625</v>
      </c>
      <c r="J10" s="80" t="s">
        <v>800</v>
      </c>
      <c r="K10" s="79" t="s">
        <v>800</v>
      </c>
      <c r="L10" s="79" t="s">
        <v>800</v>
      </c>
      <c r="M10" s="79" t="e">
        <f>#REF!+#REF!+#REF!+#REF!+#REF!+#REF!+#REF!+#REF!</f>
        <v>#REF!</v>
      </c>
    </row>
    <row r="11" spans="1:12" s="34" customFormat="1" ht="18" customHeight="1">
      <c r="A11" s="89" t="s">
        <v>142</v>
      </c>
      <c r="B11" s="89" t="s">
        <v>143</v>
      </c>
      <c r="C11" s="76"/>
      <c r="D11" s="77">
        <v>2</v>
      </c>
      <c r="E11" s="86"/>
      <c r="F11" s="79" t="s">
        <v>800</v>
      </c>
      <c r="G11" s="80">
        <v>0.0625</v>
      </c>
      <c r="H11" s="80">
        <v>0.0625</v>
      </c>
      <c r="I11" s="80" t="s">
        <v>800</v>
      </c>
      <c r="J11" s="80" t="s">
        <v>800</v>
      </c>
      <c r="K11" s="79" t="s">
        <v>800</v>
      </c>
      <c r="L11" s="90"/>
    </row>
    <row r="12" spans="1:13" s="34" customFormat="1" ht="18" customHeight="1">
      <c r="A12" s="34" t="s">
        <v>1088</v>
      </c>
      <c r="B12" s="34" t="s">
        <v>1089</v>
      </c>
      <c r="C12" s="76"/>
      <c r="D12" s="77">
        <v>2</v>
      </c>
      <c r="E12" s="78" t="s">
        <v>1090</v>
      </c>
      <c r="F12" s="79"/>
      <c r="G12" s="80"/>
      <c r="H12" s="80"/>
      <c r="I12" s="80"/>
      <c r="J12" s="80"/>
      <c r="K12" s="79" t="s">
        <v>800</v>
      </c>
      <c r="L12" s="79" t="s">
        <v>800</v>
      </c>
      <c r="M12" s="79" t="e">
        <f>#REF!+#REF!+#REF!+#REF!+#REF!+#REF!+#REF!+#REF!</f>
        <v>#REF!</v>
      </c>
    </row>
    <row r="13" spans="1:13" s="34" customFormat="1" ht="18" customHeight="1">
      <c r="A13" s="34" t="s">
        <v>49</v>
      </c>
      <c r="B13" s="34" t="s">
        <v>50</v>
      </c>
      <c r="C13" s="76"/>
      <c r="D13" s="77">
        <v>1</v>
      </c>
      <c r="E13" s="91" t="s">
        <v>1091</v>
      </c>
      <c r="F13" s="79"/>
      <c r="G13" s="80"/>
      <c r="H13" s="80"/>
      <c r="I13" s="80"/>
      <c r="J13" s="80" t="s">
        <v>800</v>
      </c>
      <c r="K13" s="79" t="s">
        <v>800</v>
      </c>
      <c r="L13" s="79" t="s">
        <v>800</v>
      </c>
      <c r="M13" s="79" t="e">
        <f>#REF!+#REF!+#REF!+#REF!+#REF!+#REF!+#REF!+#REF!</f>
        <v>#REF!</v>
      </c>
    </row>
    <row r="14" spans="1:13" s="34" customFormat="1" ht="18" customHeight="1">
      <c r="A14" s="34" t="s">
        <v>284</v>
      </c>
      <c r="B14" s="34" t="s">
        <v>285</v>
      </c>
      <c r="C14" s="76">
        <v>1</v>
      </c>
      <c r="D14" s="77">
        <v>15</v>
      </c>
      <c r="E14" s="83"/>
      <c r="F14" s="79">
        <v>0.96875</v>
      </c>
      <c r="G14" s="80">
        <v>0.3875</v>
      </c>
      <c r="H14" s="80">
        <v>0.3875</v>
      </c>
      <c r="I14" s="80">
        <v>0.096875</v>
      </c>
      <c r="J14" s="80" t="s">
        <v>800</v>
      </c>
      <c r="K14" s="79" t="s">
        <v>800</v>
      </c>
      <c r="L14" s="79" t="s">
        <v>800</v>
      </c>
      <c r="M14" s="79" t="e">
        <f>#REF!+#REF!+#REF!+#REF!+#REF!+#REF!+#REF!+#REF!</f>
        <v>#REF!</v>
      </c>
    </row>
    <row r="15" spans="1:13" s="34" customFormat="1" ht="18" customHeight="1">
      <c r="A15" s="34" t="s">
        <v>282</v>
      </c>
      <c r="B15" s="34" t="s">
        <v>283</v>
      </c>
      <c r="C15" s="76"/>
      <c r="D15" s="77">
        <v>1</v>
      </c>
      <c r="E15" s="83"/>
      <c r="F15" s="79">
        <v>0.03125</v>
      </c>
      <c r="G15" s="80">
        <v>0.0125</v>
      </c>
      <c r="H15" s="80">
        <v>0.0125</v>
      </c>
      <c r="I15" s="80">
        <v>0.003125</v>
      </c>
      <c r="J15" s="92"/>
      <c r="K15" s="79"/>
      <c r="L15" s="79"/>
      <c r="M15" s="79" t="e">
        <f>#REF!+#REF!+#REF!+#REF!+#REF!+#REF!+#REF!+#REF!</f>
        <v>#REF!</v>
      </c>
    </row>
    <row r="16" spans="1:13" s="34" customFormat="1" ht="18" customHeight="1">
      <c r="A16" s="34" t="s">
        <v>482</v>
      </c>
      <c r="B16" s="34" t="s">
        <v>219</v>
      </c>
      <c r="C16" s="76"/>
      <c r="D16" s="77">
        <v>0.1</v>
      </c>
      <c r="E16" s="78" t="s">
        <v>1092</v>
      </c>
      <c r="F16" s="79"/>
      <c r="G16" s="80"/>
      <c r="H16" s="80" t="s">
        <v>800</v>
      </c>
      <c r="I16" s="80" t="s">
        <v>800</v>
      </c>
      <c r="J16" s="80" t="s">
        <v>800</v>
      </c>
      <c r="K16" s="79" t="s">
        <v>800</v>
      </c>
      <c r="L16" s="79" t="s">
        <v>800</v>
      </c>
      <c r="M16" s="79" t="e">
        <f>#REF!+#REF!+#REF!+#REF!+#REF!+#REF!+#REF!+#REF!</f>
        <v>#REF!</v>
      </c>
    </row>
    <row r="17" spans="1:13" s="34" customFormat="1" ht="18" customHeight="1">
      <c r="A17" s="34" t="s">
        <v>973</v>
      </c>
      <c r="B17" s="34" t="s">
        <v>219</v>
      </c>
      <c r="C17" s="76"/>
      <c r="D17" s="77">
        <v>0.1</v>
      </c>
      <c r="E17" s="78" t="s">
        <v>1092</v>
      </c>
      <c r="F17" s="79"/>
      <c r="G17" s="80" t="s">
        <v>800</v>
      </c>
      <c r="H17" s="80" t="s">
        <v>800</v>
      </c>
      <c r="I17" s="80" t="s">
        <v>800</v>
      </c>
      <c r="J17" s="80" t="s">
        <v>800</v>
      </c>
      <c r="K17" s="79" t="s">
        <v>800</v>
      </c>
      <c r="L17" s="79" t="s">
        <v>800</v>
      </c>
      <c r="M17" s="79" t="e">
        <f>#REF!+#REF!+#REF!+#REF!+#REF!+#REF!+#REF!+#REF!</f>
        <v>#REF!</v>
      </c>
    </row>
    <row r="18" spans="1:13" s="34" customFormat="1" ht="18" customHeight="1">
      <c r="A18" s="93" t="s">
        <v>939</v>
      </c>
      <c r="B18" s="93" t="s">
        <v>940</v>
      </c>
      <c r="C18" s="76"/>
      <c r="D18" s="77">
        <v>0.1</v>
      </c>
      <c r="E18" s="88" t="s">
        <v>1093</v>
      </c>
      <c r="F18" s="79"/>
      <c r="G18" s="80"/>
      <c r="H18" s="80" t="s">
        <v>800</v>
      </c>
      <c r="I18" s="80" t="s">
        <v>800</v>
      </c>
      <c r="J18" s="80" t="s">
        <v>800</v>
      </c>
      <c r="K18" s="79" t="s">
        <v>800</v>
      </c>
      <c r="L18" s="79" t="s">
        <v>800</v>
      </c>
      <c r="M18" s="79" t="e">
        <f>#REF!+#REF!+#REF!+#REF!+#REF!+#REF!+#REF!+#REF!</f>
        <v>#REF!</v>
      </c>
    </row>
    <row r="19" spans="1:13" s="34" customFormat="1" ht="18" customHeight="1">
      <c r="A19" s="82" t="s">
        <v>146</v>
      </c>
      <c r="B19" s="34" t="s">
        <v>147</v>
      </c>
      <c r="C19" s="76"/>
      <c r="D19" s="77">
        <v>5</v>
      </c>
      <c r="E19" s="88" t="s">
        <v>1094</v>
      </c>
      <c r="F19" s="79"/>
      <c r="G19" s="80"/>
      <c r="H19" s="80"/>
      <c r="I19" s="80"/>
      <c r="J19" s="80" t="s">
        <v>800</v>
      </c>
      <c r="K19" s="79" t="s">
        <v>800</v>
      </c>
      <c r="L19" s="79" t="s">
        <v>800</v>
      </c>
      <c r="M19" s="79" t="e">
        <f>#REF!+#REF!+#REF!+#REF!+#REF!+#REF!+#REF!+#REF!</f>
        <v>#REF!</v>
      </c>
    </row>
    <row r="20" spans="1:13" s="34" customFormat="1" ht="18" customHeight="1">
      <c r="A20" s="84" t="s">
        <v>604</v>
      </c>
      <c r="B20" s="85" t="s">
        <v>605</v>
      </c>
      <c r="C20" s="76">
        <v>1</v>
      </c>
      <c r="D20" s="77">
        <v>14</v>
      </c>
      <c r="E20" s="91" t="s">
        <v>1095</v>
      </c>
      <c r="F20" s="79"/>
      <c r="G20" s="80" t="s">
        <v>800</v>
      </c>
      <c r="H20" s="80" t="s">
        <v>800</v>
      </c>
      <c r="I20" s="80" t="s">
        <v>800</v>
      </c>
      <c r="J20" s="80" t="s">
        <v>800</v>
      </c>
      <c r="K20" s="79" t="s">
        <v>800</v>
      </c>
      <c r="L20" s="79" t="s">
        <v>800</v>
      </c>
      <c r="M20" s="79" t="e">
        <f>#REF!+#REF!+#REF!+#REF!+#REF!+#REF!+#REF!+#REF!</f>
        <v>#REF!</v>
      </c>
    </row>
    <row r="21" spans="1:13" s="34" customFormat="1" ht="18" customHeight="1">
      <c r="A21" s="34" t="s">
        <v>56</v>
      </c>
      <c r="B21" s="34" t="s">
        <v>57</v>
      </c>
      <c r="C21" s="76"/>
      <c r="D21" s="77">
        <v>2</v>
      </c>
      <c r="E21" s="78" t="s">
        <v>1096</v>
      </c>
      <c r="F21" s="79"/>
      <c r="G21" s="80"/>
      <c r="H21" s="80"/>
      <c r="I21" s="80"/>
      <c r="J21" s="80" t="s">
        <v>800</v>
      </c>
      <c r="K21" s="79" t="s">
        <v>800</v>
      </c>
      <c r="L21" s="79" t="s">
        <v>800</v>
      </c>
      <c r="M21" s="79" t="e">
        <f>#REF!+#REF!+#REF!+#REF!+#REF!+#REF!+#REF!+#REF!</f>
        <v>#REF!</v>
      </c>
    </row>
    <row r="22" spans="1:12" s="34" customFormat="1" ht="18" customHeight="1">
      <c r="A22" s="34" t="s">
        <v>21</v>
      </c>
      <c r="B22" s="34" t="s">
        <v>22</v>
      </c>
      <c r="C22" s="76">
        <v>7</v>
      </c>
      <c r="D22" s="77">
        <v>3</v>
      </c>
      <c r="E22" s="94"/>
      <c r="F22" s="79" t="s">
        <v>800</v>
      </c>
      <c r="G22" s="80" t="s">
        <v>800</v>
      </c>
      <c r="H22" s="80">
        <v>5.390625</v>
      </c>
      <c r="I22" s="80">
        <v>1.796875</v>
      </c>
      <c r="J22" s="80" t="s">
        <v>800</v>
      </c>
      <c r="K22" s="79" t="s">
        <v>800</v>
      </c>
      <c r="L22" s="90"/>
    </row>
    <row r="23" spans="1:13" s="34" customFormat="1" ht="18" customHeight="1">
      <c r="A23" s="34" t="s">
        <v>238</v>
      </c>
      <c r="B23" s="34" t="s">
        <v>687</v>
      </c>
      <c r="C23" s="76"/>
      <c r="D23" s="77">
        <v>0.5</v>
      </c>
      <c r="E23" s="88" t="s">
        <v>1097</v>
      </c>
      <c r="F23" s="79"/>
      <c r="G23" s="80"/>
      <c r="H23" s="80"/>
      <c r="I23" s="80"/>
      <c r="J23" s="80" t="s">
        <v>800</v>
      </c>
      <c r="K23" s="79" t="s">
        <v>800</v>
      </c>
      <c r="L23" s="79" t="s">
        <v>800</v>
      </c>
      <c r="M23" s="79" t="e">
        <f>#REF!+#REF!+#REF!+#REF!+#REF!+#REF!+#REF!+#REF!</f>
        <v>#REF!</v>
      </c>
    </row>
    <row r="24" spans="1:13" s="34" customFormat="1" ht="18" customHeight="1">
      <c r="A24" s="34" t="s">
        <v>274</v>
      </c>
      <c r="B24" s="34" t="s">
        <v>275</v>
      </c>
      <c r="C24" s="76"/>
      <c r="D24" s="77">
        <v>1</v>
      </c>
      <c r="E24" s="86"/>
      <c r="F24" s="79" t="s">
        <v>800</v>
      </c>
      <c r="G24" s="80" t="s">
        <v>800</v>
      </c>
      <c r="H24" s="80" t="s">
        <v>800</v>
      </c>
      <c r="I24" s="80" t="s">
        <v>800</v>
      </c>
      <c r="J24" s="80" t="s">
        <v>800</v>
      </c>
      <c r="K24" s="79">
        <v>0.0625</v>
      </c>
      <c r="L24" s="79" t="s">
        <v>800</v>
      </c>
      <c r="M24" s="79" t="e">
        <f>#REF!+#REF!+#REF!+#REF!+#REF!+#REF!+#REF!+#REF!</f>
        <v>#REF!</v>
      </c>
    </row>
    <row r="25" spans="1:12" s="34" customFormat="1" ht="18" customHeight="1">
      <c r="A25" s="34" t="s">
        <v>1098</v>
      </c>
      <c r="B25" s="34" t="s">
        <v>1099</v>
      </c>
      <c r="C25" s="76"/>
      <c r="D25" s="77">
        <v>0.5</v>
      </c>
      <c r="E25" s="78" t="s">
        <v>1100</v>
      </c>
      <c r="F25" s="79"/>
      <c r="G25" s="80"/>
      <c r="H25" s="80"/>
      <c r="I25" s="80"/>
      <c r="J25" s="80"/>
      <c r="K25" s="79"/>
      <c r="L25" s="90"/>
    </row>
    <row r="26" spans="1:13" s="34" customFormat="1" ht="18" customHeight="1">
      <c r="A26" s="34" t="s">
        <v>690</v>
      </c>
      <c r="B26" s="34" t="s">
        <v>691</v>
      </c>
      <c r="C26" s="76"/>
      <c r="D26" s="77">
        <v>2</v>
      </c>
      <c r="E26" s="88" t="s">
        <v>1101</v>
      </c>
      <c r="F26" s="79"/>
      <c r="G26" s="80"/>
      <c r="H26" s="80"/>
      <c r="I26" s="80"/>
      <c r="J26" s="80"/>
      <c r="K26" s="79" t="s">
        <v>800</v>
      </c>
      <c r="L26" s="79" t="s">
        <v>800</v>
      </c>
      <c r="M26" s="79" t="e">
        <f>#REF!+#REF!+#REF!+#REF!+#REF!+#REF!+#REF!+#REF!</f>
        <v>#REF!</v>
      </c>
    </row>
    <row r="27" spans="1:13" s="34" customFormat="1" ht="18" customHeight="1">
      <c r="A27" s="34" t="s">
        <v>518</v>
      </c>
      <c r="B27" s="34" t="s">
        <v>683</v>
      </c>
      <c r="C27" s="76"/>
      <c r="D27" s="77">
        <v>1</v>
      </c>
      <c r="E27" s="78" t="s">
        <v>1102</v>
      </c>
      <c r="F27" s="79"/>
      <c r="G27" s="80"/>
      <c r="H27" s="80"/>
      <c r="I27" s="80"/>
      <c r="J27" s="80"/>
      <c r="K27" s="79"/>
      <c r="L27" s="79" t="s">
        <v>800</v>
      </c>
      <c r="M27" s="79" t="e">
        <f>#REF!+#REF!+#REF!+#REF!+#REF!+#REF!+#REF!+#REF!</f>
        <v>#REF!</v>
      </c>
    </row>
    <row r="28" spans="1:13" s="34" customFormat="1" ht="18" customHeight="1">
      <c r="A28" s="34" t="s">
        <v>307</v>
      </c>
      <c r="B28" s="34" t="s">
        <v>694</v>
      </c>
      <c r="C28" s="76"/>
      <c r="D28" s="77">
        <v>6</v>
      </c>
      <c r="E28" s="86"/>
      <c r="F28" s="79" t="s">
        <v>800</v>
      </c>
      <c r="G28" s="80">
        <v>0.01875</v>
      </c>
      <c r="H28" s="80">
        <v>0.28125</v>
      </c>
      <c r="I28" s="80" t="s">
        <v>800</v>
      </c>
      <c r="J28" s="80" t="s">
        <v>800</v>
      </c>
      <c r="K28" s="79" t="s">
        <v>800</v>
      </c>
      <c r="L28" s="79" t="s">
        <v>800</v>
      </c>
      <c r="M28" s="79" t="e">
        <f>#REF!+#REF!+#REF!+#REF!+#REF!+#REF!+#REF!+#REF!</f>
        <v>#REF!</v>
      </c>
    </row>
    <row r="29" spans="1:13" s="34" customFormat="1" ht="18" customHeight="1">
      <c r="A29" s="84" t="s">
        <v>688</v>
      </c>
      <c r="B29" s="34" t="s">
        <v>689</v>
      </c>
      <c r="C29" s="76"/>
      <c r="D29" s="77">
        <v>1</v>
      </c>
      <c r="E29" s="91" t="s">
        <v>1103</v>
      </c>
      <c r="F29" s="79"/>
      <c r="G29" s="80"/>
      <c r="H29" s="80"/>
      <c r="I29" s="80"/>
      <c r="J29" s="80"/>
      <c r="K29" s="79"/>
      <c r="L29" s="79"/>
      <c r="M29" s="79" t="e">
        <f>#REF!+#REF!+#REF!+#REF!+#REF!+#REF!+#REF!+#REF!</f>
        <v>#REF!</v>
      </c>
    </row>
    <row r="30" spans="1:13" s="34" customFormat="1" ht="18" customHeight="1">
      <c r="A30" s="34" t="s">
        <v>14</v>
      </c>
      <c r="B30" s="34" t="s">
        <v>619</v>
      </c>
      <c r="C30" s="76">
        <v>3</v>
      </c>
      <c r="D30" s="77">
        <v>3</v>
      </c>
      <c r="E30" s="83"/>
      <c r="F30" s="79">
        <v>1.59375</v>
      </c>
      <c r="G30" s="80">
        <v>0.796875</v>
      </c>
      <c r="H30" s="80">
        <v>0.796875</v>
      </c>
      <c r="I30" s="80" t="s">
        <v>800</v>
      </c>
      <c r="J30" s="80" t="s">
        <v>800</v>
      </c>
      <c r="K30" s="79" t="s">
        <v>800</v>
      </c>
      <c r="L30" s="79" t="s">
        <v>800</v>
      </c>
      <c r="M30" s="79" t="e">
        <f>#REF!+#REF!+#REF!+#REF!+#REF!+#REF!+#REF!+#REF!</f>
        <v>#REF!</v>
      </c>
    </row>
    <row r="31" spans="1:13" s="34" customFormat="1" ht="18" customHeight="1">
      <c r="A31" s="34" t="s">
        <v>7</v>
      </c>
      <c r="B31" s="34" t="s">
        <v>614</v>
      </c>
      <c r="C31" s="76">
        <v>4</v>
      </c>
      <c r="D31" s="77">
        <v>4</v>
      </c>
      <c r="E31" s="83"/>
      <c r="F31" s="79" t="s">
        <v>800</v>
      </c>
      <c r="G31" s="80">
        <v>1.0625</v>
      </c>
      <c r="H31" s="80">
        <v>2.125</v>
      </c>
      <c r="I31" s="80">
        <v>1.0625</v>
      </c>
      <c r="J31" s="80" t="s">
        <v>800</v>
      </c>
      <c r="K31" s="79" t="s">
        <v>800</v>
      </c>
      <c r="L31" s="79" t="s">
        <v>800</v>
      </c>
      <c r="M31" s="79" t="e">
        <f>#REF!+#REF!+#REF!+#REF!+#REF!+#REF!+#REF!+#REF!</f>
        <v>#REF!</v>
      </c>
    </row>
    <row r="32" spans="1:13" s="34" customFormat="1" ht="18" customHeight="1">
      <c r="A32" s="84" t="s">
        <v>815</v>
      </c>
      <c r="B32" s="34" t="s">
        <v>921</v>
      </c>
      <c r="C32" s="76">
        <v>3</v>
      </c>
      <c r="D32" s="77">
        <v>3</v>
      </c>
      <c r="E32" s="83"/>
      <c r="F32" s="79">
        <v>3.1875</v>
      </c>
      <c r="G32" s="80" t="s">
        <v>800</v>
      </c>
      <c r="H32" s="80" t="s">
        <v>800</v>
      </c>
      <c r="I32" s="80" t="s">
        <v>800</v>
      </c>
      <c r="J32" s="80" t="s">
        <v>800</v>
      </c>
      <c r="K32" s="79" t="s">
        <v>800</v>
      </c>
      <c r="L32" s="79" t="s">
        <v>800</v>
      </c>
      <c r="M32" s="79" t="e">
        <f>#REF!+#REF!+#REF!+#REF!+#REF!+#REF!+#REF!+#REF!</f>
        <v>#REF!</v>
      </c>
    </row>
    <row r="33" spans="1:13" s="34" customFormat="1" ht="18" customHeight="1">
      <c r="A33" s="84" t="s">
        <v>607</v>
      </c>
      <c r="B33" s="34" t="s">
        <v>608</v>
      </c>
      <c r="C33" s="76">
        <v>4</v>
      </c>
      <c r="D33" s="77">
        <v>8</v>
      </c>
      <c r="E33" s="81"/>
      <c r="F33" s="79" t="s">
        <v>800</v>
      </c>
      <c r="G33" s="80">
        <v>4.5</v>
      </c>
      <c r="H33" s="80" t="s">
        <v>800</v>
      </c>
      <c r="I33" s="80" t="s">
        <v>800</v>
      </c>
      <c r="J33" s="80" t="s">
        <v>800</v>
      </c>
      <c r="K33" s="79" t="s">
        <v>800</v>
      </c>
      <c r="L33" s="79" t="s">
        <v>800</v>
      </c>
      <c r="M33" s="79" t="e">
        <f>#REF!+#REF!+#REF!+#REF!+#REF!+#REF!+#REF!+#REF!</f>
        <v>#REF!</v>
      </c>
    </row>
    <row r="34" spans="1:13" s="34" customFormat="1" ht="18" customHeight="1">
      <c r="A34" s="34" t="s">
        <v>514</v>
      </c>
      <c r="B34" s="34" t="s">
        <v>613</v>
      </c>
      <c r="C34" s="76">
        <v>1</v>
      </c>
      <c r="D34" s="77">
        <v>13</v>
      </c>
      <c r="E34" s="83"/>
      <c r="F34" s="79">
        <v>1.8125</v>
      </c>
      <c r="G34" s="80" t="s">
        <v>800</v>
      </c>
      <c r="H34" s="80" t="s">
        <v>800</v>
      </c>
      <c r="I34" s="80" t="s">
        <v>800</v>
      </c>
      <c r="J34" s="80" t="s">
        <v>800</v>
      </c>
      <c r="K34" s="79" t="s">
        <v>800</v>
      </c>
      <c r="L34" s="79" t="s">
        <v>800</v>
      </c>
      <c r="M34" s="79" t="e">
        <f>#REF!+#REF!+#REF!+#REF!+#REF!+#REF!+#REF!+#REF!</f>
        <v>#REF!</v>
      </c>
    </row>
    <row r="35" spans="1:13" s="34" customFormat="1" ht="18" customHeight="1">
      <c r="A35" s="34" t="s">
        <v>9</v>
      </c>
      <c r="B35" s="34" t="s">
        <v>615</v>
      </c>
      <c r="C35" s="76">
        <v>5</v>
      </c>
      <c r="D35" s="77">
        <v>13</v>
      </c>
      <c r="E35" s="81"/>
      <c r="F35" s="79" t="s">
        <v>800</v>
      </c>
      <c r="G35" s="80" t="s">
        <v>800</v>
      </c>
      <c r="H35" s="80" t="s">
        <v>800</v>
      </c>
      <c r="I35" s="80">
        <v>0.290625</v>
      </c>
      <c r="J35" s="80">
        <v>1.453125</v>
      </c>
      <c r="K35" s="79">
        <v>2.90625</v>
      </c>
      <c r="L35" s="79">
        <v>1.1625</v>
      </c>
      <c r="M35" s="79" t="e">
        <f>#REF!+#REF!+#REF!+#REF!+#REF!+#REF!+#REF!+#REF!</f>
        <v>#REF!</v>
      </c>
    </row>
    <row r="36" spans="1:13" s="34" customFormat="1" ht="18" customHeight="1">
      <c r="A36" s="34" t="s">
        <v>2</v>
      </c>
      <c r="B36" s="34" t="s">
        <v>606</v>
      </c>
      <c r="C36" s="76"/>
      <c r="D36" s="77">
        <v>2</v>
      </c>
      <c r="E36" s="83"/>
      <c r="F36" s="79">
        <v>0.125</v>
      </c>
      <c r="G36" s="80" t="s">
        <v>800</v>
      </c>
      <c r="H36" s="80" t="s">
        <v>800</v>
      </c>
      <c r="I36" s="80" t="s">
        <v>800</v>
      </c>
      <c r="J36" s="80" t="s">
        <v>800</v>
      </c>
      <c r="K36" s="79" t="s">
        <v>800</v>
      </c>
      <c r="L36" s="79" t="s">
        <v>800</v>
      </c>
      <c r="M36" s="79" t="e">
        <f>#REF!+#REF!+#REF!+#REF!+#REF!+#REF!+#REF!+#REF!</f>
        <v>#REF!</v>
      </c>
    </row>
    <row r="37" spans="1:13" s="34" customFormat="1" ht="18" customHeight="1">
      <c r="A37" s="34" t="s">
        <v>1104</v>
      </c>
      <c r="B37" s="34" t="s">
        <v>1105</v>
      </c>
      <c r="C37" s="76"/>
      <c r="D37" s="77">
        <v>4</v>
      </c>
      <c r="E37" s="81"/>
      <c r="F37" s="79"/>
      <c r="G37" s="80"/>
      <c r="H37" s="80"/>
      <c r="I37" s="80"/>
      <c r="J37" s="80">
        <v>0.0125</v>
      </c>
      <c r="K37" s="79">
        <v>0.1875</v>
      </c>
      <c r="L37" s="79">
        <v>0.05</v>
      </c>
      <c r="M37" s="79"/>
    </row>
    <row r="38" spans="1:13" s="34" customFormat="1" ht="18" customHeight="1">
      <c r="A38" s="34" t="s">
        <v>19</v>
      </c>
      <c r="B38" s="34" t="s">
        <v>621</v>
      </c>
      <c r="C38" s="76">
        <v>1</v>
      </c>
      <c r="D38" s="77">
        <v>0</v>
      </c>
      <c r="E38" s="83"/>
      <c r="F38" s="79" t="s">
        <v>800</v>
      </c>
      <c r="G38" s="80" t="s">
        <v>800</v>
      </c>
      <c r="H38" s="80" t="s">
        <v>800</v>
      </c>
      <c r="I38" s="80" t="s">
        <v>800</v>
      </c>
      <c r="J38" s="80">
        <v>0.25</v>
      </c>
      <c r="K38" s="79">
        <v>0.5</v>
      </c>
      <c r="L38" s="79">
        <v>0.25</v>
      </c>
      <c r="M38" s="79" t="e">
        <f>#REF!+#REF!+#REF!+#REF!+#REF!+#REF!+#REF!+#REF!</f>
        <v>#REF!</v>
      </c>
    </row>
    <row r="39" spans="1:13" s="34" customFormat="1" ht="18" customHeight="1">
      <c r="A39" s="34" t="s">
        <v>17</v>
      </c>
      <c r="B39" s="34" t="s">
        <v>620</v>
      </c>
      <c r="C39" s="76"/>
      <c r="D39" s="77">
        <v>2</v>
      </c>
      <c r="E39" s="88" t="s">
        <v>1106</v>
      </c>
      <c r="F39" s="79"/>
      <c r="G39" s="80"/>
      <c r="H39" s="80"/>
      <c r="I39" s="80" t="s">
        <v>800</v>
      </c>
      <c r="J39" s="80" t="s">
        <v>800</v>
      </c>
      <c r="K39" s="79" t="s">
        <v>800</v>
      </c>
      <c r="L39" s="79" t="s">
        <v>800</v>
      </c>
      <c r="M39" s="79" t="e">
        <f>#REF!+#REF!+#REF!+#REF!+#REF!+#REF!+#REF!+#REF!</f>
        <v>#REF!</v>
      </c>
    </row>
    <row r="40" spans="1:13" s="34" customFormat="1" ht="18" customHeight="1">
      <c r="A40" s="39" t="s">
        <v>923</v>
      </c>
      <c r="B40" s="39" t="s">
        <v>924</v>
      </c>
      <c r="C40" s="76">
        <v>1</v>
      </c>
      <c r="D40" s="77">
        <v>0</v>
      </c>
      <c r="E40" s="88"/>
      <c r="F40" s="79" t="s">
        <v>800</v>
      </c>
      <c r="G40" s="80" t="s">
        <v>800</v>
      </c>
      <c r="H40" s="80" t="s">
        <v>800</v>
      </c>
      <c r="I40" s="80" t="s">
        <v>800</v>
      </c>
      <c r="J40" s="80">
        <v>0.25</v>
      </c>
      <c r="K40" s="79">
        <v>0.5</v>
      </c>
      <c r="L40" s="79">
        <v>0.25</v>
      </c>
      <c r="M40" s="79" t="e">
        <f>#REF!+#REF!+#REF!+#REF!+#REF!+#REF!+#REF!+#REF!</f>
        <v>#REF!</v>
      </c>
    </row>
    <row r="41" spans="1:13" s="34" customFormat="1" ht="18" customHeight="1">
      <c r="A41" s="34" t="s">
        <v>12</v>
      </c>
      <c r="B41" s="34" t="s">
        <v>618</v>
      </c>
      <c r="C41" s="76">
        <v>1</v>
      </c>
      <c r="D41" s="77">
        <v>4</v>
      </c>
      <c r="E41" s="83"/>
      <c r="F41" s="79">
        <v>1.25</v>
      </c>
      <c r="G41" s="80" t="s">
        <v>800</v>
      </c>
      <c r="H41" s="80" t="s">
        <v>800</v>
      </c>
      <c r="I41" s="80" t="s">
        <v>800</v>
      </c>
      <c r="J41" s="80" t="s">
        <v>800</v>
      </c>
      <c r="K41" s="79" t="s">
        <v>800</v>
      </c>
      <c r="L41" s="79" t="s">
        <v>800</v>
      </c>
      <c r="M41" s="79" t="e">
        <f>#REF!+#REF!+#REF!+#REF!+#REF!+#REF!+#REF!+#REF!</f>
        <v>#REF!</v>
      </c>
    </row>
    <row r="42" spans="1:13" s="34" customFormat="1" ht="18" customHeight="1">
      <c r="A42" s="84" t="s">
        <v>616</v>
      </c>
      <c r="B42" s="34" t="s">
        <v>617</v>
      </c>
      <c r="C42" s="76">
        <v>1</v>
      </c>
      <c r="D42" s="77">
        <v>14</v>
      </c>
      <c r="E42" s="83"/>
      <c r="F42" s="79">
        <v>0.9375</v>
      </c>
      <c r="G42" s="80">
        <v>0.9375</v>
      </c>
      <c r="H42" s="80" t="s">
        <v>800</v>
      </c>
      <c r="I42" s="80" t="s">
        <v>800</v>
      </c>
      <c r="J42" s="80" t="s">
        <v>800</v>
      </c>
      <c r="K42" s="79" t="s">
        <v>800</v>
      </c>
      <c r="L42" s="79" t="s">
        <v>800</v>
      </c>
      <c r="M42" s="79" t="e">
        <f>#REF!+#REF!+#REF!+#REF!+#REF!+#REF!+#REF!+#REF!</f>
        <v>#REF!</v>
      </c>
    </row>
    <row r="43" spans="1:13" s="34" customFormat="1" ht="18" customHeight="1">
      <c r="A43" s="84" t="s">
        <v>1021</v>
      </c>
      <c r="B43" s="85" t="s">
        <v>918</v>
      </c>
      <c r="C43" s="76"/>
      <c r="D43" s="77">
        <v>6</v>
      </c>
      <c r="E43" s="81"/>
      <c r="F43" s="79">
        <v>0.375</v>
      </c>
      <c r="G43" s="80" t="s">
        <v>800</v>
      </c>
      <c r="H43" s="80" t="s">
        <v>800</v>
      </c>
      <c r="I43" s="80" t="s">
        <v>800</v>
      </c>
      <c r="J43" s="80" t="s">
        <v>800</v>
      </c>
      <c r="K43" s="79" t="s">
        <v>800</v>
      </c>
      <c r="L43" s="79" t="s">
        <v>800</v>
      </c>
      <c r="M43" s="79" t="e">
        <f>#REF!+#REF!+#REF!+#REF!+#REF!+#REF!+#REF!+#REF!</f>
        <v>#REF!</v>
      </c>
    </row>
    <row r="44" spans="1:13" s="34" customFormat="1" ht="18" customHeight="1">
      <c r="A44" s="84" t="s">
        <v>1021</v>
      </c>
      <c r="B44" s="85" t="s">
        <v>919</v>
      </c>
      <c r="C44" s="76">
        <v>2</v>
      </c>
      <c r="D44" s="77">
        <v>1</v>
      </c>
      <c r="E44" s="81"/>
      <c r="F44" s="79" t="s">
        <v>800</v>
      </c>
      <c r="G44" s="80" t="s">
        <v>800</v>
      </c>
      <c r="H44" s="80" t="s">
        <v>800</v>
      </c>
      <c r="I44" s="80" t="s">
        <v>800</v>
      </c>
      <c r="J44" s="80">
        <v>0.103125</v>
      </c>
      <c r="K44" s="79">
        <v>1.546875</v>
      </c>
      <c r="L44" s="79">
        <v>0.4125</v>
      </c>
      <c r="M44" s="79" t="e">
        <f>#REF!+#REF!+#REF!+#REF!+#REF!+#REF!+#REF!+#REF!</f>
        <v>#REF!</v>
      </c>
    </row>
    <row r="45" spans="1:13" s="34" customFormat="1" ht="18" customHeight="1">
      <c r="A45" s="34" t="s">
        <v>51</v>
      </c>
      <c r="B45" s="34" t="s">
        <v>52</v>
      </c>
      <c r="C45" s="76">
        <v>17</v>
      </c>
      <c r="D45" s="77">
        <v>8</v>
      </c>
      <c r="E45" s="86"/>
      <c r="F45" s="79" t="s">
        <v>800</v>
      </c>
      <c r="G45" s="80">
        <v>7.875</v>
      </c>
      <c r="H45" s="80">
        <v>8.75</v>
      </c>
      <c r="I45" s="80">
        <v>0.875</v>
      </c>
      <c r="J45" s="80" t="s">
        <v>800</v>
      </c>
      <c r="K45" s="79" t="s">
        <v>800</v>
      </c>
      <c r="L45" s="79" t="s">
        <v>800</v>
      </c>
      <c r="M45" s="79" t="e">
        <f>#REF!+#REF!+#REF!+#REF!+#REF!+#REF!+#REF!+#REF!</f>
        <v>#REF!</v>
      </c>
    </row>
    <row r="46" spans="1:13" s="34" customFormat="1" ht="18" customHeight="1">
      <c r="A46" s="84" t="s">
        <v>98</v>
      </c>
      <c r="B46" s="85" t="s">
        <v>648</v>
      </c>
      <c r="C46" s="76">
        <v>2</v>
      </c>
      <c r="D46" s="77">
        <v>9</v>
      </c>
      <c r="E46" s="88" t="s">
        <v>1107</v>
      </c>
      <c r="F46" s="79"/>
      <c r="G46" s="80"/>
      <c r="H46" s="80"/>
      <c r="I46" s="80"/>
      <c r="J46" s="80"/>
      <c r="K46" s="79"/>
      <c r="L46" s="79"/>
      <c r="M46" s="79" t="e">
        <f>#REF!+#REF!+#REF!+#REF!+#REF!+#REF!+#REF!+#REF!</f>
        <v>#REF!</v>
      </c>
    </row>
    <row r="47" spans="1:13" s="34" customFormat="1" ht="18" customHeight="1">
      <c r="A47" s="34" t="s">
        <v>305</v>
      </c>
      <c r="B47" s="34" t="s">
        <v>672</v>
      </c>
      <c r="C47" s="95">
        <v>54</v>
      </c>
      <c r="D47" s="96">
        <v>13</v>
      </c>
      <c r="E47" s="86"/>
      <c r="F47" s="79" t="s">
        <v>800</v>
      </c>
      <c r="G47" s="80">
        <v>41.109375</v>
      </c>
      <c r="H47" s="80">
        <v>10.9625</v>
      </c>
      <c r="I47" s="80">
        <v>2.740625</v>
      </c>
      <c r="J47" s="80" t="s">
        <v>800</v>
      </c>
      <c r="K47" s="79" t="s">
        <v>800</v>
      </c>
      <c r="L47" s="79" t="s">
        <v>800</v>
      </c>
      <c r="M47" s="79" t="e">
        <f>#REF!+#REF!+#REF!+#REF!+#REF!+#REF!+#REF!+#REF!</f>
        <v>#REF!</v>
      </c>
    </row>
    <row r="48" spans="1:13" s="34" customFormat="1" ht="18" customHeight="1">
      <c r="A48" s="34" t="s">
        <v>68</v>
      </c>
      <c r="B48" s="34" t="s">
        <v>671</v>
      </c>
      <c r="C48" s="76">
        <v>4</v>
      </c>
      <c r="D48" s="77">
        <v>8</v>
      </c>
      <c r="E48" s="83"/>
      <c r="F48" s="79">
        <v>4.5</v>
      </c>
      <c r="G48" s="80" t="s">
        <v>800</v>
      </c>
      <c r="H48" s="80" t="s">
        <v>800</v>
      </c>
      <c r="I48" s="80" t="s">
        <v>800</v>
      </c>
      <c r="J48" s="80" t="s">
        <v>800</v>
      </c>
      <c r="K48" s="79" t="s">
        <v>800</v>
      </c>
      <c r="L48" s="79" t="s">
        <v>800</v>
      </c>
      <c r="M48" s="79" t="e">
        <f>#REF!+#REF!+#REF!+#REF!+#REF!+#REF!+#REF!+#REF!</f>
        <v>#REF!</v>
      </c>
    </row>
    <row r="49" spans="1:13" s="34" customFormat="1" ht="18" customHeight="1">
      <c r="A49" s="34" t="s">
        <v>925</v>
      </c>
      <c r="B49" s="34" t="s">
        <v>926</v>
      </c>
      <c r="C49" s="76"/>
      <c r="D49" s="77">
        <v>4</v>
      </c>
      <c r="E49" s="88" t="s">
        <v>1108</v>
      </c>
      <c r="F49" s="79"/>
      <c r="G49" s="80"/>
      <c r="H49" s="80"/>
      <c r="I49" s="80"/>
      <c r="J49" s="80"/>
      <c r="K49" s="79"/>
      <c r="L49" s="79"/>
      <c r="M49" s="79" t="e">
        <f>#REF!+#REF!+#REF!+#REF!+#REF!+#REF!+#REF!+#REF!</f>
        <v>#REF!</v>
      </c>
    </row>
    <row r="50" spans="1:13" s="34" customFormat="1" ht="18" customHeight="1">
      <c r="A50" s="34" t="s">
        <v>366</v>
      </c>
      <c r="B50" s="34" t="s">
        <v>249</v>
      </c>
      <c r="C50" s="76">
        <v>5</v>
      </c>
      <c r="D50" s="77">
        <v>9</v>
      </c>
      <c r="E50" s="86"/>
      <c r="F50" s="79">
        <v>4.171875</v>
      </c>
      <c r="G50" s="80" t="s">
        <v>800</v>
      </c>
      <c r="H50" s="80" t="s">
        <v>800</v>
      </c>
      <c r="I50" s="80" t="s">
        <v>800</v>
      </c>
      <c r="J50" s="80" t="s">
        <v>800</v>
      </c>
      <c r="K50" s="79" t="s">
        <v>800</v>
      </c>
      <c r="L50" s="79" t="s">
        <v>800</v>
      </c>
      <c r="M50" s="79" t="e">
        <f>#REF!+#REF!+#REF!+#REF!+#REF!+#REF!+#REF!+#REF!</f>
        <v>#REF!</v>
      </c>
    </row>
    <row r="51" spans="1:13" s="34" customFormat="1" ht="18" customHeight="1">
      <c r="A51" s="34" t="s">
        <v>176</v>
      </c>
      <c r="B51" s="34" t="s">
        <v>177</v>
      </c>
      <c r="C51" s="76"/>
      <c r="D51" s="77">
        <v>0.1</v>
      </c>
      <c r="E51" s="91" t="s">
        <v>1109</v>
      </c>
      <c r="F51" s="79"/>
      <c r="G51" s="80"/>
      <c r="H51" s="80" t="s">
        <v>800</v>
      </c>
      <c r="I51" s="80" t="s">
        <v>800</v>
      </c>
      <c r="J51" s="80" t="s">
        <v>800</v>
      </c>
      <c r="K51" s="79" t="s">
        <v>800</v>
      </c>
      <c r="L51" s="79" t="s">
        <v>800</v>
      </c>
      <c r="M51" s="79" t="e">
        <f>#REF!+#REF!+#REF!+#REF!+#REF!+#REF!+#REF!+#REF!</f>
        <v>#REF!</v>
      </c>
    </row>
    <row r="52" spans="1:13" s="34" customFormat="1" ht="18" customHeight="1">
      <c r="A52" s="34" t="s">
        <v>1110</v>
      </c>
      <c r="B52" s="34" t="s">
        <v>46</v>
      </c>
      <c r="C52" s="76">
        <v>1</v>
      </c>
      <c r="D52" s="77">
        <v>7</v>
      </c>
      <c r="E52" s="78" t="s">
        <v>1111</v>
      </c>
      <c r="F52" s="79"/>
      <c r="G52" s="80"/>
      <c r="H52" s="80"/>
      <c r="I52" s="80" t="s">
        <v>800</v>
      </c>
      <c r="J52" s="80" t="s">
        <v>800</v>
      </c>
      <c r="K52" s="79" t="s">
        <v>800</v>
      </c>
      <c r="L52" s="79" t="s">
        <v>800</v>
      </c>
      <c r="M52" s="79" t="e">
        <f>#REF!+#REF!+#REF!+#REF!+#REF!+#REF!+#REF!+#REF!</f>
        <v>#REF!</v>
      </c>
    </row>
    <row r="53" spans="1:13" s="34" customFormat="1" ht="18" customHeight="1">
      <c r="A53" s="34" t="s">
        <v>43</v>
      </c>
      <c r="B53" s="34" t="s">
        <v>44</v>
      </c>
      <c r="C53" s="76">
        <v>2</v>
      </c>
      <c r="D53" s="77">
        <v>8</v>
      </c>
      <c r="E53" s="91" t="s">
        <v>1112</v>
      </c>
      <c r="F53" s="79"/>
      <c r="G53" s="80"/>
      <c r="H53" s="80" t="s">
        <v>800</v>
      </c>
      <c r="I53" s="80" t="s">
        <v>800</v>
      </c>
      <c r="J53" s="80" t="s">
        <v>800</v>
      </c>
      <c r="K53" s="79" t="s">
        <v>800</v>
      </c>
      <c r="L53" s="79" t="s">
        <v>800</v>
      </c>
      <c r="M53" s="79" t="e">
        <f>#REF!+#REF!+#REF!+#REF!+#REF!+#REF!+#REF!+#REF!</f>
        <v>#REF!</v>
      </c>
    </row>
    <row r="54" spans="1:13" s="34" customFormat="1" ht="18" customHeight="1">
      <c r="A54" s="34" t="s">
        <v>637</v>
      </c>
      <c r="B54" s="34" t="s">
        <v>47</v>
      </c>
      <c r="C54" s="76">
        <v>4</v>
      </c>
      <c r="D54" s="77">
        <v>2</v>
      </c>
      <c r="E54" s="81"/>
      <c r="F54" s="79" t="s">
        <v>800</v>
      </c>
      <c r="G54" s="80" t="s">
        <v>800</v>
      </c>
      <c r="H54" s="80" t="s">
        <v>800</v>
      </c>
      <c r="I54" s="80" t="s">
        <v>800</v>
      </c>
      <c r="J54" s="80">
        <v>1.2375</v>
      </c>
      <c r="K54" s="79">
        <v>2.0625</v>
      </c>
      <c r="L54" s="79">
        <v>0.825</v>
      </c>
      <c r="M54" s="79" t="e">
        <f>#REF!+#REF!+#REF!+#REF!+#REF!+#REF!+#REF!+#REF!</f>
        <v>#REF!</v>
      </c>
    </row>
    <row r="55" spans="1:13" s="34" customFormat="1" ht="18" customHeight="1">
      <c r="A55" s="34" t="s">
        <v>164</v>
      </c>
      <c r="B55" s="34" t="s">
        <v>165</v>
      </c>
      <c r="C55" s="76">
        <v>1</v>
      </c>
      <c r="D55" s="77">
        <v>4</v>
      </c>
      <c r="E55" s="78" t="s">
        <v>1113</v>
      </c>
      <c r="F55" s="79"/>
      <c r="G55" s="80"/>
      <c r="H55" s="80"/>
      <c r="I55" s="80"/>
      <c r="J55" s="80"/>
      <c r="K55" s="79" t="s">
        <v>800</v>
      </c>
      <c r="L55" s="79" t="s">
        <v>800</v>
      </c>
      <c r="M55" s="79" t="e">
        <f>#REF!+#REF!+#REF!+#REF!+#REF!+#REF!+#REF!+#REF!</f>
        <v>#REF!</v>
      </c>
    </row>
    <row r="56" spans="1:13" s="34" customFormat="1" ht="18" customHeight="1">
      <c r="A56" s="84" t="s">
        <v>603</v>
      </c>
      <c r="B56" s="34" t="s">
        <v>1</v>
      </c>
      <c r="C56" s="76"/>
      <c r="D56" s="77">
        <v>6</v>
      </c>
      <c r="E56" s="88" t="s">
        <v>1114</v>
      </c>
      <c r="F56" s="79"/>
      <c r="G56" s="80"/>
      <c r="H56" s="80"/>
      <c r="I56" s="80" t="s">
        <v>800</v>
      </c>
      <c r="J56" s="80" t="s">
        <v>800</v>
      </c>
      <c r="K56" s="79" t="s">
        <v>800</v>
      </c>
      <c r="L56" s="79" t="s">
        <v>800</v>
      </c>
      <c r="M56" s="79" t="e">
        <f>#REF!+#REF!+#REF!+#REF!+#REF!+#REF!+#REF!+#REF!</f>
        <v>#REF!</v>
      </c>
    </row>
    <row r="57" spans="1:13" s="34" customFormat="1" ht="18" customHeight="1">
      <c r="A57" s="34" t="s">
        <v>235</v>
      </c>
      <c r="B57" s="34" t="s">
        <v>236</v>
      </c>
      <c r="C57" s="76"/>
      <c r="D57" s="77">
        <v>0.1</v>
      </c>
      <c r="E57" s="78" t="s">
        <v>1115</v>
      </c>
      <c r="F57" s="79"/>
      <c r="G57" s="80" t="s">
        <v>800</v>
      </c>
      <c r="H57" s="80" t="s">
        <v>800</v>
      </c>
      <c r="I57" s="80" t="s">
        <v>800</v>
      </c>
      <c r="J57" s="80" t="s">
        <v>800</v>
      </c>
      <c r="K57" s="79" t="s">
        <v>800</v>
      </c>
      <c r="L57" s="79" t="s">
        <v>800</v>
      </c>
      <c r="M57" s="79" t="e">
        <f>#REF!+#REF!+#REF!+#REF!+#REF!+#REF!+#REF!+#REF!</f>
        <v>#REF!</v>
      </c>
    </row>
    <row r="58" spans="1:13" s="34" customFormat="1" ht="18" customHeight="1">
      <c r="A58" s="34" t="s">
        <v>1036</v>
      </c>
      <c r="B58" s="34" t="s">
        <v>1116</v>
      </c>
      <c r="C58" s="76">
        <v>2</v>
      </c>
      <c r="D58" s="77">
        <v>6</v>
      </c>
      <c r="E58" s="78" t="s">
        <v>1117</v>
      </c>
      <c r="F58" s="79"/>
      <c r="G58" s="80" t="s">
        <v>800</v>
      </c>
      <c r="H58" s="80" t="s">
        <v>800</v>
      </c>
      <c r="I58" s="80" t="s">
        <v>800</v>
      </c>
      <c r="J58" s="80" t="s">
        <v>800</v>
      </c>
      <c r="K58" s="79" t="s">
        <v>800</v>
      </c>
      <c r="L58" s="79" t="s">
        <v>800</v>
      </c>
      <c r="M58" s="79" t="e">
        <f>#REF!+#REF!+#REF!+#REF!+#REF!+#REF!+#REF!+#REF!</f>
        <v>#REF!</v>
      </c>
    </row>
    <row r="59" spans="1:13" s="34" customFormat="1" ht="18" customHeight="1">
      <c r="A59" s="34" t="s">
        <v>1036</v>
      </c>
      <c r="B59" s="34" t="s">
        <v>242</v>
      </c>
      <c r="C59" s="76"/>
      <c r="D59" s="77">
        <v>4</v>
      </c>
      <c r="E59" s="88" t="s">
        <v>1117</v>
      </c>
      <c r="F59" s="79"/>
      <c r="G59" s="80" t="s">
        <v>800</v>
      </c>
      <c r="H59" s="80" t="s">
        <v>800</v>
      </c>
      <c r="I59" s="80" t="s">
        <v>800</v>
      </c>
      <c r="J59" s="80" t="s">
        <v>800</v>
      </c>
      <c r="K59" s="79" t="s">
        <v>800</v>
      </c>
      <c r="L59" s="79" t="s">
        <v>800</v>
      </c>
      <c r="M59" s="79" t="e">
        <f>#REF!+#REF!+#REF!+#REF!+#REF!+#REF!+#REF!+#REF!</f>
        <v>#REF!</v>
      </c>
    </row>
    <row r="60" spans="1:13" s="34" customFormat="1" ht="18" customHeight="1">
      <c r="A60" s="34" t="s">
        <v>191</v>
      </c>
      <c r="B60" s="34" t="s">
        <v>1056</v>
      </c>
      <c r="C60" s="76"/>
      <c r="D60" s="77">
        <v>6</v>
      </c>
      <c r="E60" s="91" t="s">
        <v>1118</v>
      </c>
      <c r="F60" s="79"/>
      <c r="G60" s="80"/>
      <c r="H60" s="80"/>
      <c r="I60" s="80"/>
      <c r="J60" s="80"/>
      <c r="K60" s="79"/>
      <c r="L60" s="79"/>
      <c r="M60" s="79" t="e">
        <f>#REF!+#REF!+#REF!+#REF!+#REF!+#REF!+#REF!+#REF!</f>
        <v>#REF!</v>
      </c>
    </row>
    <row r="61" spans="1:13" s="34" customFormat="1" ht="18" customHeight="1">
      <c r="A61" s="34" t="s">
        <v>312</v>
      </c>
      <c r="B61" s="34" t="s">
        <v>313</v>
      </c>
      <c r="C61" s="76"/>
      <c r="D61" s="77">
        <v>8</v>
      </c>
      <c r="E61" s="86"/>
      <c r="F61" s="79" t="s">
        <v>800</v>
      </c>
      <c r="G61" s="80">
        <v>0.15</v>
      </c>
      <c r="H61" s="80" t="s">
        <v>800</v>
      </c>
      <c r="I61" s="80">
        <v>0.05</v>
      </c>
      <c r="J61" s="80">
        <v>0.15</v>
      </c>
      <c r="K61" s="79">
        <v>0.15</v>
      </c>
      <c r="L61" s="79" t="s">
        <v>800</v>
      </c>
      <c r="M61" s="79" t="e">
        <f>#REF!+#REF!+#REF!+#REF!+#REF!+#REF!+#REF!+#REF!</f>
        <v>#REF!</v>
      </c>
    </row>
    <row r="62" spans="1:13" s="34" customFormat="1" ht="18" customHeight="1">
      <c r="A62" s="82" t="s">
        <v>76</v>
      </c>
      <c r="B62" s="34" t="s">
        <v>77</v>
      </c>
      <c r="C62" s="76"/>
      <c r="D62" s="77">
        <v>2</v>
      </c>
      <c r="E62" s="78" t="s">
        <v>1119</v>
      </c>
      <c r="F62" s="79"/>
      <c r="G62" s="80"/>
      <c r="H62" s="80"/>
      <c r="I62" s="80"/>
      <c r="J62" s="80" t="s">
        <v>800</v>
      </c>
      <c r="K62" s="79" t="s">
        <v>800</v>
      </c>
      <c r="L62" s="79" t="s">
        <v>800</v>
      </c>
      <c r="M62" s="79" t="e">
        <f>#REF!+#REF!+#REF!+#REF!+#REF!+#REF!+#REF!+#REF!</f>
        <v>#REF!</v>
      </c>
    </row>
    <row r="63" spans="1:13" s="34" customFormat="1" ht="18" customHeight="1">
      <c r="A63" s="84" t="s">
        <v>819</v>
      </c>
      <c r="B63" s="34" t="s">
        <v>30</v>
      </c>
      <c r="C63" s="76"/>
      <c r="D63" s="77">
        <v>0.5</v>
      </c>
      <c r="E63" s="88" t="s">
        <v>1120</v>
      </c>
      <c r="F63" s="79"/>
      <c r="G63" s="80"/>
      <c r="H63" s="80"/>
      <c r="I63" s="80" t="s">
        <v>800</v>
      </c>
      <c r="J63" s="80" t="s">
        <v>800</v>
      </c>
      <c r="K63" s="79" t="s">
        <v>800</v>
      </c>
      <c r="L63" s="79" t="s">
        <v>800</v>
      </c>
      <c r="M63" s="79" t="e">
        <f>#REF!+#REF!+#REF!+#REF!+#REF!+#REF!+#REF!+#REF!</f>
        <v>#REF!</v>
      </c>
    </row>
    <row r="64" spans="1:13" s="34" customFormat="1" ht="18" customHeight="1">
      <c r="A64" s="34" t="s">
        <v>627</v>
      </c>
      <c r="B64" s="34" t="s">
        <v>27</v>
      </c>
      <c r="C64" s="76"/>
      <c r="D64" s="77">
        <v>0.5</v>
      </c>
      <c r="E64" s="78" t="s">
        <v>1121</v>
      </c>
      <c r="F64" s="79"/>
      <c r="G64" s="80"/>
      <c r="H64" s="80" t="s">
        <v>800</v>
      </c>
      <c r="I64" s="80" t="s">
        <v>800</v>
      </c>
      <c r="J64" s="80" t="s">
        <v>800</v>
      </c>
      <c r="K64" s="79" t="s">
        <v>800</v>
      </c>
      <c r="L64" s="79" t="s">
        <v>800</v>
      </c>
      <c r="M64" s="79" t="e">
        <f>#REF!+#REF!+#REF!+#REF!+#REF!+#REF!+#REF!+#REF!</f>
        <v>#REF!</v>
      </c>
    </row>
    <row r="65" spans="1:13" s="34" customFormat="1" ht="18" customHeight="1">
      <c r="A65" s="34" t="s">
        <v>634</v>
      </c>
      <c r="B65" s="34" t="s">
        <v>635</v>
      </c>
      <c r="C65" s="76">
        <v>2</v>
      </c>
      <c r="D65" s="77">
        <v>0</v>
      </c>
      <c r="E65" s="91" t="s">
        <v>1122</v>
      </c>
      <c r="F65" s="79"/>
      <c r="G65" s="80"/>
      <c r="H65" s="80"/>
      <c r="I65" s="80"/>
      <c r="J65" s="80"/>
      <c r="K65" s="79"/>
      <c r="L65" s="79"/>
      <c r="M65" s="79" t="e">
        <f>#REF!+#REF!+#REF!+#REF!+#REF!+#REF!+#REF!+#REF!</f>
        <v>#REF!</v>
      </c>
    </row>
    <row r="66" spans="1:13" s="34" customFormat="1" ht="18" customHeight="1">
      <c r="A66" s="34" t="s">
        <v>286</v>
      </c>
      <c r="B66" s="34" t="s">
        <v>287</v>
      </c>
      <c r="C66" s="76"/>
      <c r="D66" s="77">
        <v>11</v>
      </c>
      <c r="E66" s="88"/>
      <c r="F66" s="79" t="s">
        <v>800</v>
      </c>
      <c r="G66" s="80" t="s">
        <v>800</v>
      </c>
      <c r="H66" s="80" t="s">
        <v>800</v>
      </c>
      <c r="I66" s="80" t="s">
        <v>800</v>
      </c>
      <c r="J66" s="80">
        <v>0.275</v>
      </c>
      <c r="K66" s="79">
        <v>0.34375</v>
      </c>
      <c r="L66" s="79">
        <v>0.06875</v>
      </c>
      <c r="M66" s="79" t="e">
        <f>#REF!+#REF!+#REF!+#REF!+#REF!+#REF!+#REF!+#REF!</f>
        <v>#REF!</v>
      </c>
    </row>
    <row r="67" spans="1:13" s="34" customFormat="1" ht="18" customHeight="1">
      <c r="A67" s="34" t="s">
        <v>116</v>
      </c>
      <c r="B67" s="34" t="s">
        <v>117</v>
      </c>
      <c r="C67" s="76"/>
      <c r="D67" s="77">
        <v>1</v>
      </c>
      <c r="E67" s="88"/>
      <c r="F67" s="79" t="s">
        <v>800</v>
      </c>
      <c r="G67" s="80" t="s">
        <v>800</v>
      </c>
      <c r="H67" s="80" t="s">
        <v>800</v>
      </c>
      <c r="I67" s="80">
        <v>0.0625</v>
      </c>
      <c r="J67" s="80" t="s">
        <v>800</v>
      </c>
      <c r="K67" s="79" t="s">
        <v>800</v>
      </c>
      <c r="L67" s="79" t="s">
        <v>800</v>
      </c>
      <c r="M67" s="79" t="e">
        <f>#REF!+#REF!+#REF!+#REF!+#REF!+#REF!+#REF!+#REF!</f>
        <v>#REF!</v>
      </c>
    </row>
    <row r="68" spans="1:13" s="34" customFormat="1" ht="18" customHeight="1">
      <c r="A68" s="84" t="s">
        <v>730</v>
      </c>
      <c r="B68" s="34" t="s">
        <v>276</v>
      </c>
      <c r="C68" s="76"/>
      <c r="D68" s="77">
        <v>3</v>
      </c>
      <c r="E68" s="78" t="s">
        <v>1123</v>
      </c>
      <c r="F68" s="79"/>
      <c r="G68" s="80"/>
      <c r="H68" s="80"/>
      <c r="I68" s="80"/>
      <c r="J68" s="80" t="s">
        <v>800</v>
      </c>
      <c r="K68" s="79" t="s">
        <v>800</v>
      </c>
      <c r="L68" s="79" t="s">
        <v>800</v>
      </c>
      <c r="M68" s="79" t="e">
        <f>#REF!+#REF!+#REF!+#REF!+#REF!+#REF!+#REF!+#REF!</f>
        <v>#REF!</v>
      </c>
    </row>
    <row r="69" spans="1:13" s="34" customFormat="1" ht="18" customHeight="1">
      <c r="A69" s="82" t="s">
        <v>724</v>
      </c>
      <c r="B69" s="34" t="s">
        <v>725</v>
      </c>
      <c r="C69" s="76"/>
      <c r="D69" s="77">
        <v>0.01</v>
      </c>
      <c r="E69" s="88" t="s">
        <v>1124</v>
      </c>
      <c r="F69" s="79"/>
      <c r="G69" s="80"/>
      <c r="H69" s="80"/>
      <c r="I69" s="80" t="s">
        <v>800</v>
      </c>
      <c r="J69" s="80" t="s">
        <v>800</v>
      </c>
      <c r="K69" s="79" t="s">
        <v>800</v>
      </c>
      <c r="L69" s="79" t="s">
        <v>800</v>
      </c>
      <c r="M69" s="79" t="e">
        <f>#REF!+#REF!+#REF!+#REF!+#REF!+#REF!+#REF!+#REF!</f>
        <v>#REF!</v>
      </c>
    </row>
    <row r="70" spans="1:13" s="34" customFormat="1" ht="18" customHeight="1">
      <c r="A70" s="84" t="s">
        <v>296</v>
      </c>
      <c r="B70" s="85" t="s">
        <v>297</v>
      </c>
      <c r="C70" s="76"/>
      <c r="D70" s="77">
        <v>9</v>
      </c>
      <c r="E70" s="78" t="s">
        <v>1125</v>
      </c>
      <c r="F70" s="79"/>
      <c r="G70" s="80"/>
      <c r="H70" s="80"/>
      <c r="I70" s="80"/>
      <c r="J70" s="80"/>
      <c r="K70" s="79" t="s">
        <v>800</v>
      </c>
      <c r="L70" s="79" t="s">
        <v>800</v>
      </c>
      <c r="M70" s="79" t="e">
        <f>#REF!+#REF!+#REF!+#REF!+#REF!+#REF!+#REF!+#REF!</f>
        <v>#REF!</v>
      </c>
    </row>
    <row r="71" spans="1:13" s="34" customFormat="1" ht="18" customHeight="1">
      <c r="A71" s="34" t="s">
        <v>60</v>
      </c>
      <c r="B71" s="34" t="s">
        <v>61</v>
      </c>
      <c r="C71" s="76"/>
      <c r="D71" s="77">
        <v>2</v>
      </c>
      <c r="E71" s="88" t="s">
        <v>1126</v>
      </c>
      <c r="F71" s="79"/>
      <c r="G71" s="80"/>
      <c r="H71" s="80"/>
      <c r="I71" s="80"/>
      <c r="J71" s="80" t="s">
        <v>800</v>
      </c>
      <c r="K71" s="79" t="s">
        <v>800</v>
      </c>
      <c r="L71" s="79" t="s">
        <v>800</v>
      </c>
      <c r="M71" s="79" t="e">
        <f>#REF!+#REF!+#REF!+#REF!+#REF!+#REF!+#REF!+#REF!</f>
        <v>#REF!</v>
      </c>
    </row>
    <row r="72" spans="1:13" s="34" customFormat="1" ht="18" customHeight="1">
      <c r="A72" s="34" t="s">
        <v>62</v>
      </c>
      <c r="B72" s="34" t="s">
        <v>63</v>
      </c>
      <c r="C72" s="76">
        <v>4</v>
      </c>
      <c r="D72" s="77">
        <v>5</v>
      </c>
      <c r="E72" s="86"/>
      <c r="F72" s="79">
        <v>0.43125</v>
      </c>
      <c r="G72" s="80">
        <v>0.8625</v>
      </c>
      <c r="H72" s="80">
        <v>2.5875</v>
      </c>
      <c r="I72" s="80">
        <v>0.215625</v>
      </c>
      <c r="J72" s="80" t="s">
        <v>800</v>
      </c>
      <c r="K72" s="79" t="s">
        <v>800</v>
      </c>
      <c r="L72" s="79" t="s">
        <v>800</v>
      </c>
      <c r="M72" s="79" t="e">
        <f>#REF!+#REF!+#REF!+#REF!+#REF!+#REF!+#REF!+#REF!</f>
        <v>#REF!</v>
      </c>
    </row>
    <row r="73" spans="1:13" s="34" customFormat="1" ht="18" customHeight="1">
      <c r="A73" s="34" t="s">
        <v>64</v>
      </c>
      <c r="B73" s="34" t="s">
        <v>638</v>
      </c>
      <c r="C73" s="76">
        <v>5</v>
      </c>
      <c r="D73" s="77">
        <v>2</v>
      </c>
      <c r="E73" s="83"/>
      <c r="F73" s="79" t="s">
        <v>800</v>
      </c>
      <c r="G73" s="80">
        <v>1.025</v>
      </c>
      <c r="H73" s="80">
        <v>1.28125</v>
      </c>
      <c r="I73" s="80">
        <v>0.25625</v>
      </c>
      <c r="J73" s="80">
        <v>1.28125</v>
      </c>
      <c r="K73" s="79">
        <v>1.28125</v>
      </c>
      <c r="L73" s="79" t="s">
        <v>800</v>
      </c>
      <c r="M73" s="79" t="e">
        <f>#REF!+#REF!+#REF!+#REF!+#REF!+#REF!+#REF!+#REF!</f>
        <v>#REF!</v>
      </c>
    </row>
    <row r="74" spans="1:13" s="34" customFormat="1" ht="18" customHeight="1">
      <c r="A74" s="84" t="s">
        <v>1044</v>
      </c>
      <c r="B74" s="85" t="s">
        <v>1045</v>
      </c>
      <c r="C74" s="97">
        <v>2</v>
      </c>
      <c r="D74" s="98">
        <v>3</v>
      </c>
      <c r="E74" s="78" t="s">
        <v>1127</v>
      </c>
      <c r="F74" s="79"/>
      <c r="G74" s="80"/>
      <c r="H74" s="80"/>
      <c r="I74" s="80" t="s">
        <v>800</v>
      </c>
      <c r="J74" s="80" t="s">
        <v>800</v>
      </c>
      <c r="K74" s="79" t="s">
        <v>800</v>
      </c>
      <c r="L74" s="79" t="s">
        <v>800</v>
      </c>
      <c r="M74" s="79" t="e">
        <f>#REF!+#REF!+#REF!+#REF!+#REF!+#REF!+#REF!+#REF!</f>
        <v>#REF!</v>
      </c>
    </row>
    <row r="75" spans="1:13" s="34" customFormat="1" ht="18" customHeight="1">
      <c r="A75" s="46" t="s">
        <v>1128</v>
      </c>
      <c r="B75" s="34" t="s">
        <v>1129</v>
      </c>
      <c r="C75" s="76"/>
      <c r="D75" s="77">
        <v>0.1</v>
      </c>
      <c r="E75" s="83"/>
      <c r="F75" s="79" t="s">
        <v>800</v>
      </c>
      <c r="G75" s="80" t="s">
        <v>800</v>
      </c>
      <c r="H75" s="80" t="s">
        <v>800</v>
      </c>
      <c r="I75" s="80" t="s">
        <v>800</v>
      </c>
      <c r="J75" s="80" t="s">
        <v>800</v>
      </c>
      <c r="K75" s="79">
        <v>0.00625</v>
      </c>
      <c r="L75" s="79" t="s">
        <v>800</v>
      </c>
      <c r="M75" s="79" t="e">
        <f>#REF!+#REF!+#REF!+#REF!+#REF!+#REF!+#REF!+#REF!</f>
        <v>#REF!</v>
      </c>
    </row>
    <row r="76" spans="1:13" s="34" customFormat="1" ht="18" customHeight="1">
      <c r="A76" s="34" t="s">
        <v>1130</v>
      </c>
      <c r="B76" s="34" t="s">
        <v>1131</v>
      </c>
      <c r="C76" s="76"/>
      <c r="D76" s="77">
        <v>0.1</v>
      </c>
      <c r="E76" s="78" t="s">
        <v>1132</v>
      </c>
      <c r="F76" s="79"/>
      <c r="G76" s="80" t="s">
        <v>800</v>
      </c>
      <c r="H76" s="80" t="s">
        <v>800</v>
      </c>
      <c r="I76" s="80" t="s">
        <v>800</v>
      </c>
      <c r="J76" s="80" t="s">
        <v>800</v>
      </c>
      <c r="K76" s="79" t="s">
        <v>800</v>
      </c>
      <c r="L76" s="79" t="s">
        <v>800</v>
      </c>
      <c r="M76" s="79" t="e">
        <f>#REF!+#REF!+#REF!+#REF!+#REF!+#REF!+#REF!+#REF!</f>
        <v>#REF!</v>
      </c>
    </row>
    <row r="77" spans="1:13" s="34" customFormat="1" ht="18" customHeight="1">
      <c r="A77" s="99" t="s">
        <v>989</v>
      </c>
      <c r="B77" s="2" t="s">
        <v>990</v>
      </c>
      <c r="C77" s="76"/>
      <c r="D77" s="77">
        <v>0.01</v>
      </c>
      <c r="E77" s="100" t="s">
        <v>1124</v>
      </c>
      <c r="F77" s="79"/>
      <c r="G77" s="80"/>
      <c r="H77" s="80"/>
      <c r="I77" s="80" t="s">
        <v>800</v>
      </c>
      <c r="J77" s="80" t="s">
        <v>800</v>
      </c>
      <c r="K77" s="79" t="s">
        <v>800</v>
      </c>
      <c r="L77" s="79" t="s">
        <v>800</v>
      </c>
      <c r="M77" s="79" t="e">
        <f>#REF!+#REF!+#REF!+#REF!+#REF!+#REF!+#REF!+#REF!</f>
        <v>#REF!</v>
      </c>
    </row>
    <row r="78" spans="1:13" s="34" customFormat="1" ht="18" customHeight="1">
      <c r="A78" s="34" t="s">
        <v>136</v>
      </c>
      <c r="B78" s="34" t="s">
        <v>137</v>
      </c>
      <c r="C78" s="76">
        <v>1</v>
      </c>
      <c r="D78" s="77">
        <v>0</v>
      </c>
      <c r="E78" s="81"/>
      <c r="F78" s="79" t="s">
        <v>800</v>
      </c>
      <c r="G78" s="80" t="s">
        <v>800</v>
      </c>
      <c r="H78" s="80" t="s">
        <v>800</v>
      </c>
      <c r="I78" s="80" t="s">
        <v>800</v>
      </c>
      <c r="J78" s="80" t="s">
        <v>800</v>
      </c>
      <c r="K78" s="79" t="s">
        <v>800</v>
      </c>
      <c r="L78" s="79" t="s">
        <v>800</v>
      </c>
      <c r="M78" s="79" t="e">
        <f>#REF!+#REF!+#REF!+#REF!+#REF!+#REF!+#REF!+#REF!</f>
        <v>#REF!</v>
      </c>
    </row>
    <row r="79" spans="1:13" s="34" customFormat="1" ht="18" customHeight="1">
      <c r="A79" s="82" t="s">
        <v>732</v>
      </c>
      <c r="B79" s="34" t="s">
        <v>733</v>
      </c>
      <c r="C79" s="76"/>
      <c r="D79" s="77">
        <v>1</v>
      </c>
      <c r="E79" s="101"/>
      <c r="F79" s="79" t="s">
        <v>800</v>
      </c>
      <c r="G79" s="80">
        <v>0.0625</v>
      </c>
      <c r="H79" s="80" t="s">
        <v>800</v>
      </c>
      <c r="I79" s="80" t="s">
        <v>800</v>
      </c>
      <c r="J79" s="80" t="s">
        <v>800</v>
      </c>
      <c r="K79" s="79" t="s">
        <v>800</v>
      </c>
      <c r="L79" s="79" t="s">
        <v>800</v>
      </c>
      <c r="M79" s="79" t="e">
        <f>#REF!+#REF!+#REF!+#REF!+#REF!+#REF!+#REF!+#REF!</f>
        <v>#REF!</v>
      </c>
    </row>
    <row r="80" spans="1:13" s="34" customFormat="1" ht="18" customHeight="1">
      <c r="A80" s="82" t="s">
        <v>1133</v>
      </c>
      <c r="B80" s="34" t="s">
        <v>1134</v>
      </c>
      <c r="C80" s="76"/>
      <c r="D80" s="77">
        <v>1</v>
      </c>
      <c r="E80" s="100" t="s">
        <v>1135</v>
      </c>
      <c r="F80" s="79"/>
      <c r="G80" s="80"/>
      <c r="H80" s="80"/>
      <c r="I80" s="80" t="s">
        <v>800</v>
      </c>
      <c r="J80" s="80" t="s">
        <v>800</v>
      </c>
      <c r="K80" s="79" t="s">
        <v>800</v>
      </c>
      <c r="L80" s="79" t="s">
        <v>800</v>
      </c>
      <c r="M80" s="79" t="e">
        <f>#REF!+#REF!+#REF!+#REF!+#REF!+#REF!+#REF!+#REF!</f>
        <v>#REF!</v>
      </c>
    </row>
    <row r="81" spans="1:13" s="34" customFormat="1" ht="18" customHeight="1">
      <c r="A81" s="84" t="s">
        <v>622</v>
      </c>
      <c r="B81" s="85" t="s">
        <v>623</v>
      </c>
      <c r="C81" s="97"/>
      <c r="D81" s="98">
        <v>5</v>
      </c>
      <c r="E81" s="81"/>
      <c r="F81" s="79" t="s">
        <v>800</v>
      </c>
      <c r="G81" s="80" t="s">
        <v>800</v>
      </c>
      <c r="H81" s="80" t="s">
        <v>800</v>
      </c>
      <c r="I81" s="80" t="s">
        <v>800</v>
      </c>
      <c r="J81" s="80">
        <v>0.3125</v>
      </c>
      <c r="K81" s="79" t="s">
        <v>800</v>
      </c>
      <c r="L81" s="79" t="s">
        <v>800</v>
      </c>
      <c r="M81" s="79" t="e">
        <f>#REF!+#REF!+#REF!+#REF!+#REF!+#REF!+#REF!+#REF!</f>
        <v>#REF!</v>
      </c>
    </row>
    <row r="82" spans="1:13" s="34" customFormat="1" ht="18" customHeight="1">
      <c r="A82" s="34" t="s">
        <v>82</v>
      </c>
      <c r="B82" s="34" t="s">
        <v>83</v>
      </c>
      <c r="C82" s="76"/>
      <c r="D82" s="77">
        <v>0.1</v>
      </c>
      <c r="E82" s="88" t="s">
        <v>1136</v>
      </c>
      <c r="F82" s="79"/>
      <c r="G82" s="80"/>
      <c r="H82" s="80"/>
      <c r="I82" s="80"/>
      <c r="J82" s="80"/>
      <c r="K82" s="79" t="s">
        <v>800</v>
      </c>
      <c r="L82" s="79" t="s">
        <v>800</v>
      </c>
      <c r="M82" s="79" t="e">
        <f>#REF!+#REF!+#REF!+#REF!+#REF!+#REF!+#REF!+#REF!</f>
        <v>#REF!</v>
      </c>
    </row>
    <row r="83" spans="1:13" s="34" customFormat="1" ht="18" customHeight="1">
      <c r="A83" s="34" t="s">
        <v>438</v>
      </c>
      <c r="B83" s="34" t="s">
        <v>314</v>
      </c>
      <c r="C83" s="76"/>
      <c r="D83" s="77">
        <v>1</v>
      </c>
      <c r="E83" s="78" t="s">
        <v>1137</v>
      </c>
      <c r="F83" s="79"/>
      <c r="G83" s="80" t="s">
        <v>800</v>
      </c>
      <c r="H83" s="80" t="s">
        <v>800</v>
      </c>
      <c r="I83" s="80" t="s">
        <v>800</v>
      </c>
      <c r="J83" s="80" t="s">
        <v>800</v>
      </c>
      <c r="K83" s="79" t="s">
        <v>800</v>
      </c>
      <c r="L83" s="79" t="s">
        <v>800</v>
      </c>
      <c r="M83" s="79" t="e">
        <f>#REF!+#REF!+#REF!+#REF!+#REF!+#REF!+#REF!+#REF!</f>
        <v>#REF!</v>
      </c>
    </row>
    <row r="84" spans="1:13" s="34" customFormat="1" ht="18" customHeight="1">
      <c r="A84" s="34" t="s">
        <v>243</v>
      </c>
      <c r="B84" s="34" t="s">
        <v>244</v>
      </c>
      <c r="C84" s="76">
        <v>2</v>
      </c>
      <c r="D84" s="77">
        <v>2</v>
      </c>
      <c r="E84" s="83"/>
      <c r="F84" s="79">
        <v>2.125</v>
      </c>
      <c r="G84" s="80" t="s">
        <v>800</v>
      </c>
      <c r="H84" s="80" t="s">
        <v>800</v>
      </c>
      <c r="I84" s="80" t="s">
        <v>800</v>
      </c>
      <c r="J84" s="80" t="s">
        <v>800</v>
      </c>
      <c r="K84" s="79" t="s">
        <v>800</v>
      </c>
      <c r="L84" s="79" t="s">
        <v>800</v>
      </c>
      <c r="M84" s="79" t="e">
        <f>#REF!+#REF!+#REF!+#REF!+#REF!+#REF!+#REF!+#REF!</f>
        <v>#REF!</v>
      </c>
    </row>
    <row r="85" spans="1:13" s="34" customFormat="1" ht="18" customHeight="1">
      <c r="A85" s="34" t="s">
        <v>189</v>
      </c>
      <c r="B85" s="34" t="s">
        <v>190</v>
      </c>
      <c r="C85" s="76">
        <v>55</v>
      </c>
      <c r="D85" s="77">
        <v>4</v>
      </c>
      <c r="E85" s="83"/>
      <c r="F85" s="79">
        <v>13.8125</v>
      </c>
      <c r="G85" s="80">
        <v>2.7625</v>
      </c>
      <c r="H85" s="80">
        <v>33.15</v>
      </c>
      <c r="I85" s="80">
        <v>2.7625</v>
      </c>
      <c r="J85" s="80" t="s">
        <v>800</v>
      </c>
      <c r="K85" s="79" t="s">
        <v>800</v>
      </c>
      <c r="L85" s="79" t="s">
        <v>800</v>
      </c>
      <c r="M85" s="79" t="e">
        <f>#REF!+#REF!+#REF!+#REF!+#REF!+#REF!+#REF!+#REF!</f>
        <v>#REF!</v>
      </c>
    </row>
    <row r="86" spans="1:13" s="34" customFormat="1" ht="18" customHeight="1">
      <c r="A86" s="84" t="s">
        <v>639</v>
      </c>
      <c r="B86" s="85" t="s">
        <v>640</v>
      </c>
      <c r="C86" s="97"/>
      <c r="D86" s="98">
        <v>5</v>
      </c>
      <c r="E86" s="88" t="s">
        <v>1138</v>
      </c>
      <c r="F86" s="79"/>
      <c r="G86" s="80"/>
      <c r="H86" s="80" t="s">
        <v>800</v>
      </c>
      <c r="I86" s="80" t="s">
        <v>800</v>
      </c>
      <c r="J86" s="80" t="s">
        <v>800</v>
      </c>
      <c r="K86" s="79" t="s">
        <v>800</v>
      </c>
      <c r="L86" s="79" t="s">
        <v>800</v>
      </c>
      <c r="M86" s="79" t="e">
        <f>#REF!+#REF!+#REF!+#REF!+#REF!+#REF!+#REF!+#REF!</f>
        <v>#REF!</v>
      </c>
    </row>
    <row r="87" spans="1:13" s="34" customFormat="1" ht="18" customHeight="1">
      <c r="A87" s="34" t="s">
        <v>53</v>
      </c>
      <c r="B87" s="34" t="s">
        <v>717</v>
      </c>
      <c r="C87" s="76">
        <v>15</v>
      </c>
      <c r="D87" s="77">
        <v>5</v>
      </c>
      <c r="E87" s="83"/>
      <c r="F87" s="79" t="s">
        <v>800</v>
      </c>
      <c r="G87" s="80">
        <v>15.3125</v>
      </c>
      <c r="H87" s="80" t="s">
        <v>800</v>
      </c>
      <c r="I87" s="80" t="s">
        <v>800</v>
      </c>
      <c r="J87" s="80" t="s">
        <v>800</v>
      </c>
      <c r="K87" s="79" t="s">
        <v>800</v>
      </c>
      <c r="L87" s="79" t="s">
        <v>800</v>
      </c>
      <c r="M87" s="79" t="e">
        <f>#REF!+#REF!+#REF!+#REF!+#REF!+#REF!+#REF!+#REF!</f>
        <v>#REF!</v>
      </c>
    </row>
    <row r="88" spans="1:13" s="34" customFormat="1" ht="18" customHeight="1">
      <c r="A88" s="34" t="s">
        <v>250</v>
      </c>
      <c r="B88" s="34" t="s">
        <v>718</v>
      </c>
      <c r="C88" s="102">
        <v>1</v>
      </c>
      <c r="D88" s="103">
        <v>9</v>
      </c>
      <c r="E88" s="86"/>
      <c r="F88" s="79">
        <v>1.5625</v>
      </c>
      <c r="G88" s="80" t="s">
        <v>800</v>
      </c>
      <c r="H88" s="80" t="s">
        <v>800</v>
      </c>
      <c r="I88" s="80" t="s">
        <v>800</v>
      </c>
      <c r="J88" s="80" t="s">
        <v>800</v>
      </c>
      <c r="K88" s="79" t="s">
        <v>800</v>
      </c>
      <c r="L88" s="79" t="s">
        <v>800</v>
      </c>
      <c r="M88" s="79" t="e">
        <f>#REF!+#REF!+#REF!+#REF!+#REF!+#REF!+#REF!+#REF!</f>
        <v>#REF!</v>
      </c>
    </row>
    <row r="89" spans="1:13" s="34" customFormat="1" ht="18" customHeight="1">
      <c r="A89" s="34" t="s">
        <v>294</v>
      </c>
      <c r="B89" s="34" t="s">
        <v>719</v>
      </c>
      <c r="C89" s="76">
        <v>1</v>
      </c>
      <c r="D89" s="77">
        <v>1</v>
      </c>
      <c r="E89" s="86"/>
      <c r="F89" s="79">
        <v>1.0625</v>
      </c>
      <c r="G89" s="80" t="s">
        <v>800</v>
      </c>
      <c r="H89" s="80" t="s">
        <v>800</v>
      </c>
      <c r="I89" s="80" t="s">
        <v>800</v>
      </c>
      <c r="J89" s="80" t="s">
        <v>800</v>
      </c>
      <c r="K89" s="79" t="s">
        <v>800</v>
      </c>
      <c r="L89" s="79" t="s">
        <v>800</v>
      </c>
      <c r="M89" s="79" t="e">
        <f>#REF!+#REF!+#REF!+#REF!+#REF!+#REF!+#REF!+#REF!</f>
        <v>#REF!</v>
      </c>
    </row>
    <row r="90" spans="1:13" s="34" customFormat="1" ht="18" customHeight="1">
      <c r="A90" s="34" t="s">
        <v>945</v>
      </c>
      <c r="B90" s="34" t="s">
        <v>946</v>
      </c>
      <c r="C90" s="76"/>
      <c r="D90" s="77">
        <v>3</v>
      </c>
      <c r="E90" s="83"/>
      <c r="F90" s="79" t="s">
        <v>800</v>
      </c>
      <c r="G90" s="80" t="s">
        <v>800</v>
      </c>
      <c r="H90" s="80" t="s">
        <v>800</v>
      </c>
      <c r="I90" s="80" t="s">
        <v>800</v>
      </c>
      <c r="J90" s="80" t="s">
        <v>800</v>
      </c>
      <c r="K90" s="79">
        <v>0.1875</v>
      </c>
      <c r="L90" s="79" t="s">
        <v>800</v>
      </c>
      <c r="M90" s="79" t="e">
        <f>#REF!+#REF!+#REF!+#REF!+#REF!+#REF!+#REF!+#REF!</f>
        <v>#REF!</v>
      </c>
    </row>
    <row r="91" spans="1:13" s="34" customFormat="1" ht="18" customHeight="1">
      <c r="A91" s="34" t="s">
        <v>223</v>
      </c>
      <c r="B91" s="34" t="s">
        <v>224</v>
      </c>
      <c r="C91" s="76">
        <v>7</v>
      </c>
      <c r="D91" s="77">
        <v>5</v>
      </c>
      <c r="E91" s="86"/>
      <c r="F91" s="79" t="s">
        <v>800</v>
      </c>
      <c r="G91" s="80" t="s">
        <v>800</v>
      </c>
      <c r="H91" s="80" t="s">
        <v>800</v>
      </c>
      <c r="I91" s="80">
        <v>0.365625</v>
      </c>
      <c r="J91" s="80">
        <v>1.4625</v>
      </c>
      <c r="K91" s="79">
        <v>5.11875</v>
      </c>
      <c r="L91" s="79">
        <v>0.365625</v>
      </c>
      <c r="M91" s="79" t="e">
        <f>#REF!+#REF!+#REF!+#REF!+#REF!+#REF!+#REF!+#REF!</f>
        <v>#REF!</v>
      </c>
    </row>
    <row r="92" spans="1:13" s="34" customFormat="1" ht="18" customHeight="1">
      <c r="A92" s="99" t="s">
        <v>992</v>
      </c>
      <c r="B92" s="2" t="s">
        <v>993</v>
      </c>
      <c r="C92" s="76"/>
      <c r="D92" s="77">
        <v>0.01</v>
      </c>
      <c r="E92" s="100" t="s">
        <v>1124</v>
      </c>
      <c r="F92" s="79"/>
      <c r="G92" s="80"/>
      <c r="H92" s="80"/>
      <c r="I92" s="80" t="s">
        <v>800</v>
      </c>
      <c r="J92" s="80" t="s">
        <v>800</v>
      </c>
      <c r="K92" s="79" t="s">
        <v>800</v>
      </c>
      <c r="L92" s="79" t="s">
        <v>800</v>
      </c>
      <c r="M92" s="79" t="e">
        <f>#REF!+#REF!+#REF!+#REF!+#REF!+#REF!+#REF!+#REF!</f>
        <v>#REF!</v>
      </c>
    </row>
    <row r="93" spans="1:13" s="34" customFormat="1" ht="18" customHeight="1">
      <c r="A93" s="34" t="s">
        <v>630</v>
      </c>
      <c r="B93" s="34" t="s">
        <v>631</v>
      </c>
      <c r="C93" s="76"/>
      <c r="D93" s="77">
        <v>7</v>
      </c>
      <c r="E93" s="83"/>
      <c r="F93" s="79" t="s">
        <v>800</v>
      </c>
      <c r="G93" s="80" t="s">
        <v>800</v>
      </c>
      <c r="H93" s="80" t="s">
        <v>800</v>
      </c>
      <c r="I93" s="80" t="s">
        <v>800</v>
      </c>
      <c r="J93" s="80">
        <v>0.175</v>
      </c>
      <c r="K93" s="79">
        <v>0.2625</v>
      </c>
      <c r="L93" s="79" t="s">
        <v>800</v>
      </c>
      <c r="M93" s="79" t="e">
        <f>#REF!+#REF!+#REF!+#REF!+#REF!+#REF!+#REF!+#REF!</f>
        <v>#REF!</v>
      </c>
    </row>
    <row r="94" spans="1:13" s="34" customFormat="1" ht="18" customHeight="1">
      <c r="A94" s="82" t="s">
        <v>215</v>
      </c>
      <c r="B94" s="34" t="s">
        <v>673</v>
      </c>
      <c r="C94" s="76">
        <v>3</v>
      </c>
      <c r="D94" s="77">
        <v>7</v>
      </c>
      <c r="E94" s="104"/>
      <c r="F94" s="79" t="s">
        <v>800</v>
      </c>
      <c r="G94" s="80">
        <v>3.4375</v>
      </c>
      <c r="H94" s="80" t="s">
        <v>800</v>
      </c>
      <c r="I94" s="80" t="s">
        <v>800</v>
      </c>
      <c r="J94" s="80" t="s">
        <v>800</v>
      </c>
      <c r="K94" s="79" t="s">
        <v>800</v>
      </c>
      <c r="L94" s="79" t="s">
        <v>800</v>
      </c>
      <c r="M94" s="79" t="e">
        <f>#REF!+#REF!+#REF!+#REF!+#REF!+#REF!+#REF!+#REF!</f>
        <v>#REF!</v>
      </c>
    </row>
    <row r="95" spans="1:13" s="34" customFormat="1" ht="18" customHeight="1">
      <c r="A95" s="34" t="s">
        <v>94</v>
      </c>
      <c r="B95" s="34" t="s">
        <v>95</v>
      </c>
      <c r="C95" s="76">
        <v>6</v>
      </c>
      <c r="D95" s="77">
        <v>0</v>
      </c>
      <c r="E95" s="81"/>
      <c r="F95" s="79">
        <v>5.4</v>
      </c>
      <c r="G95" s="80" t="s">
        <v>800</v>
      </c>
      <c r="H95" s="80" t="s">
        <v>800</v>
      </c>
      <c r="I95" s="80">
        <v>0.3</v>
      </c>
      <c r="J95" s="80" t="s">
        <v>800</v>
      </c>
      <c r="K95" s="79" t="s">
        <v>800</v>
      </c>
      <c r="L95" s="79" t="s">
        <v>800</v>
      </c>
      <c r="M95" s="79" t="e">
        <f>#REF!+#REF!+#REF!+#REF!+#REF!+#REF!+#REF!+#REF!</f>
        <v>#REF!</v>
      </c>
    </row>
    <row r="96" spans="1:13" s="34" customFormat="1" ht="18" customHeight="1">
      <c r="A96" s="34" t="s">
        <v>182</v>
      </c>
      <c r="B96" s="34" t="s">
        <v>183</v>
      </c>
      <c r="C96" s="76"/>
      <c r="D96" s="77">
        <v>0.5</v>
      </c>
      <c r="E96" s="88" t="s">
        <v>1139</v>
      </c>
      <c r="F96" s="79"/>
      <c r="G96" s="80"/>
      <c r="H96" s="80" t="s">
        <v>800</v>
      </c>
      <c r="I96" s="80" t="s">
        <v>800</v>
      </c>
      <c r="J96" s="80" t="s">
        <v>800</v>
      </c>
      <c r="K96" s="79" t="s">
        <v>800</v>
      </c>
      <c r="L96" s="79" t="s">
        <v>800</v>
      </c>
      <c r="M96" s="79" t="e">
        <f>#REF!+#REF!+#REF!+#REF!+#REF!+#REF!+#REF!+#REF!</f>
        <v>#REF!</v>
      </c>
    </row>
    <row r="97" spans="1:13" s="34" customFormat="1" ht="18" customHeight="1">
      <c r="A97" s="84" t="s">
        <v>23</v>
      </c>
      <c r="B97" s="85" t="s">
        <v>24</v>
      </c>
      <c r="C97" s="76"/>
      <c r="D97" s="77">
        <v>6</v>
      </c>
      <c r="E97" s="105" t="s">
        <v>1140</v>
      </c>
      <c r="F97" s="79"/>
      <c r="G97" s="80"/>
      <c r="H97" s="80"/>
      <c r="I97" s="80" t="s">
        <v>800</v>
      </c>
      <c r="J97" s="80" t="s">
        <v>800</v>
      </c>
      <c r="K97" s="79" t="s">
        <v>800</v>
      </c>
      <c r="L97" s="79" t="s">
        <v>800</v>
      </c>
      <c r="M97" s="79" t="e">
        <f>#REF!+#REF!+#REF!+#REF!+#REF!+#REF!+#REF!+#REF!</f>
        <v>#REF!</v>
      </c>
    </row>
    <row r="98" spans="1:13" s="34" customFormat="1" ht="18" customHeight="1">
      <c r="A98" s="84" t="s">
        <v>625</v>
      </c>
      <c r="B98" s="85" t="s">
        <v>626</v>
      </c>
      <c r="C98" s="97"/>
      <c r="D98" s="77">
        <v>0.01</v>
      </c>
      <c r="E98" s="88" t="s">
        <v>1124</v>
      </c>
      <c r="F98" s="79"/>
      <c r="G98" s="80"/>
      <c r="H98" s="80"/>
      <c r="I98" s="80"/>
      <c r="J98" s="80" t="s">
        <v>800</v>
      </c>
      <c r="K98" s="79" t="s">
        <v>800</v>
      </c>
      <c r="L98" s="79" t="s">
        <v>800</v>
      </c>
      <c r="M98" s="79" t="e">
        <f>#REF!+#REF!+#REF!+#REF!+#REF!+#REF!+#REF!+#REF!</f>
        <v>#REF!</v>
      </c>
    </row>
    <row r="99" spans="1:13" s="34" customFormat="1" ht="18" customHeight="1">
      <c r="A99" s="34" t="s">
        <v>652</v>
      </c>
      <c r="B99" s="34" t="s">
        <v>653</v>
      </c>
      <c r="C99" s="97">
        <v>1</v>
      </c>
      <c r="D99" s="98">
        <v>6</v>
      </c>
      <c r="E99" s="78" t="s">
        <v>1141</v>
      </c>
      <c r="F99" s="79" t="s">
        <v>800</v>
      </c>
      <c r="G99" s="80">
        <v>0.55</v>
      </c>
      <c r="H99" s="80">
        <v>0.6875</v>
      </c>
      <c r="I99" s="80">
        <v>0.06875</v>
      </c>
      <c r="J99" s="80">
        <v>0.06875</v>
      </c>
      <c r="K99" s="79" t="s">
        <v>800</v>
      </c>
      <c r="L99" s="79" t="s">
        <v>800</v>
      </c>
      <c r="M99" s="79" t="e">
        <f>#REF!+#REF!+#REF!+#REF!+#REF!+#REF!+#REF!+#REF!</f>
        <v>#REF!</v>
      </c>
    </row>
    <row r="100" spans="1:13" s="34" customFormat="1" ht="18" customHeight="1">
      <c r="A100" s="34" t="s">
        <v>41</v>
      </c>
      <c r="B100" s="34" t="s">
        <v>654</v>
      </c>
      <c r="C100" s="76"/>
      <c r="D100" s="77">
        <v>15</v>
      </c>
      <c r="E100" s="83"/>
      <c r="F100" s="79" t="s">
        <v>800</v>
      </c>
      <c r="G100" s="80" t="s">
        <v>800</v>
      </c>
      <c r="H100" s="80" t="s">
        <v>800</v>
      </c>
      <c r="I100" s="80" t="s">
        <v>800</v>
      </c>
      <c r="J100" s="80" t="s">
        <v>800</v>
      </c>
      <c r="K100" s="79">
        <v>0.628125</v>
      </c>
      <c r="L100" s="79">
        <v>0.309375</v>
      </c>
      <c r="M100" s="79" t="e">
        <f>#REF!+#REF!+#REF!+#REF!+#REF!+#REF!+#REF!+#REF!</f>
        <v>#REF!</v>
      </c>
    </row>
    <row r="101" spans="1:13" s="34" customFormat="1" ht="18" customHeight="1">
      <c r="A101" s="34" t="s">
        <v>101</v>
      </c>
      <c r="B101" s="34" t="s">
        <v>656</v>
      </c>
      <c r="C101" s="76"/>
      <c r="D101" s="77">
        <v>1</v>
      </c>
      <c r="E101" s="78" t="s">
        <v>1142</v>
      </c>
      <c r="F101" s="79"/>
      <c r="G101" s="80"/>
      <c r="H101" s="80"/>
      <c r="I101" s="80"/>
      <c r="J101" s="80" t="s">
        <v>800</v>
      </c>
      <c r="K101" s="79" t="s">
        <v>800</v>
      </c>
      <c r="L101" s="79" t="s">
        <v>800</v>
      </c>
      <c r="M101" s="79" t="e">
        <f>#REF!+#REF!+#REF!+#REF!+#REF!+#REF!+#REF!+#REF!</f>
        <v>#REF!</v>
      </c>
    </row>
    <row r="102" spans="1:13" s="34" customFormat="1" ht="18" customHeight="1">
      <c r="A102" s="82" t="s">
        <v>66</v>
      </c>
      <c r="B102" s="34" t="s">
        <v>655</v>
      </c>
      <c r="C102" s="76"/>
      <c r="D102" s="77">
        <v>5</v>
      </c>
      <c r="E102" s="83"/>
      <c r="F102" s="79">
        <v>0.125</v>
      </c>
      <c r="G102" s="80">
        <v>0.125</v>
      </c>
      <c r="H102" s="80" t="s">
        <v>800</v>
      </c>
      <c r="I102" s="80">
        <v>0.0625</v>
      </c>
      <c r="J102" s="80" t="s">
        <v>800</v>
      </c>
      <c r="K102" s="79" t="s">
        <v>800</v>
      </c>
      <c r="L102" s="79" t="s">
        <v>800</v>
      </c>
      <c r="M102" s="79" t="e">
        <f>#REF!+#REF!+#REF!+#REF!+#REF!+#REF!+#REF!+#REF!</f>
        <v>#REF!</v>
      </c>
    </row>
    <row r="103" spans="1:13" s="34" customFormat="1" ht="18" customHeight="1">
      <c r="A103" s="34" t="s">
        <v>211</v>
      </c>
      <c r="B103" s="34" t="s">
        <v>657</v>
      </c>
      <c r="C103" s="76"/>
      <c r="D103" s="77">
        <v>6</v>
      </c>
      <c r="E103" s="106">
        <v>40544</v>
      </c>
      <c r="F103" s="79">
        <v>0.375</v>
      </c>
      <c r="G103" s="80" t="s">
        <v>800</v>
      </c>
      <c r="H103" s="80" t="s">
        <v>800</v>
      </c>
      <c r="I103" s="80" t="s">
        <v>800</v>
      </c>
      <c r="J103" s="80" t="s">
        <v>800</v>
      </c>
      <c r="K103" s="79" t="s">
        <v>800</v>
      </c>
      <c r="L103" s="79" t="s">
        <v>800</v>
      </c>
      <c r="M103" s="79" t="e">
        <f>#REF!+#REF!+#REF!+#REF!+#REF!+#REF!+#REF!+#REF!</f>
        <v>#REF!</v>
      </c>
    </row>
    <row r="104" spans="1:13" s="34" customFormat="1" ht="18" customHeight="1">
      <c r="A104" s="34" t="s">
        <v>213</v>
      </c>
      <c r="B104" s="34" t="s">
        <v>214</v>
      </c>
      <c r="C104" s="76"/>
      <c r="D104" s="77">
        <v>0.01</v>
      </c>
      <c r="E104" s="78" t="s">
        <v>1143</v>
      </c>
      <c r="F104" s="79"/>
      <c r="G104" s="80"/>
      <c r="H104" s="80"/>
      <c r="I104" s="80"/>
      <c r="J104" s="80"/>
      <c r="K104" s="79"/>
      <c r="L104" s="79" t="s">
        <v>800</v>
      </c>
      <c r="M104" s="79" t="e">
        <f>#REF!+#REF!+#REF!+#REF!+#REF!+#REF!+#REF!+#REF!</f>
        <v>#REF!</v>
      </c>
    </row>
    <row r="105" spans="1:13" s="34" customFormat="1" ht="18" customHeight="1">
      <c r="A105" s="34" t="s">
        <v>279</v>
      </c>
      <c r="B105" s="34" t="s">
        <v>1144</v>
      </c>
      <c r="C105" s="76"/>
      <c r="D105" s="77">
        <v>13</v>
      </c>
      <c r="E105" s="81"/>
      <c r="F105" s="79" t="s">
        <v>800</v>
      </c>
      <c r="G105" s="80" t="s">
        <v>800</v>
      </c>
      <c r="H105" s="80">
        <v>0.8125</v>
      </c>
      <c r="I105" s="80" t="s">
        <v>800</v>
      </c>
      <c r="J105" s="80" t="s">
        <v>800</v>
      </c>
      <c r="K105" s="79" t="s">
        <v>800</v>
      </c>
      <c r="L105" s="79" t="s">
        <v>800</v>
      </c>
      <c r="M105" s="79" t="e">
        <f>#REF!+#REF!+#REF!+#REF!+#REF!+#REF!+#REF!+#REF!</f>
        <v>#REF!</v>
      </c>
    </row>
    <row r="106" spans="1:13" s="34" customFormat="1" ht="18" customHeight="1">
      <c r="A106" s="34" t="s">
        <v>253</v>
      </c>
      <c r="B106" s="34" t="s">
        <v>254</v>
      </c>
      <c r="C106" s="76">
        <v>5</v>
      </c>
      <c r="D106" s="77">
        <v>1</v>
      </c>
      <c r="E106" s="83"/>
      <c r="F106" s="79" t="s">
        <v>800</v>
      </c>
      <c r="G106" s="80" t="s">
        <v>800</v>
      </c>
      <c r="H106" s="80" t="s">
        <v>800</v>
      </c>
      <c r="I106" s="80" t="s">
        <v>800</v>
      </c>
      <c r="J106" s="80">
        <v>2.025</v>
      </c>
      <c r="K106" s="79">
        <v>2.53125</v>
      </c>
      <c r="L106" s="79">
        <v>0.50625</v>
      </c>
      <c r="M106" s="79" t="e">
        <f>#REF!+#REF!+#REF!+#REF!+#REF!+#REF!+#REF!+#REF!</f>
        <v>#REF!</v>
      </c>
    </row>
    <row r="107" spans="1:13" s="34" customFormat="1" ht="18" customHeight="1">
      <c r="A107" s="84" t="s">
        <v>650</v>
      </c>
      <c r="B107" s="85" t="s">
        <v>651</v>
      </c>
      <c r="C107" s="97"/>
      <c r="D107" s="98">
        <v>12</v>
      </c>
      <c r="E107" s="86"/>
      <c r="F107" s="79" t="s">
        <v>800</v>
      </c>
      <c r="G107" s="80">
        <v>0.75</v>
      </c>
      <c r="H107" s="80" t="s">
        <v>800</v>
      </c>
      <c r="I107" s="80" t="s">
        <v>800</v>
      </c>
      <c r="J107" s="80" t="s">
        <v>800</v>
      </c>
      <c r="K107" s="79" t="s">
        <v>800</v>
      </c>
      <c r="L107" s="79" t="s">
        <v>800</v>
      </c>
      <c r="M107" s="79" t="e">
        <f>#REF!+#REF!+#REF!+#REF!+#REF!+#REF!+#REF!+#REF!</f>
        <v>#REF!</v>
      </c>
    </row>
    <row r="108" spans="1:12" s="34" customFormat="1" ht="18" customHeight="1">
      <c r="A108" s="34" t="s">
        <v>105</v>
      </c>
      <c r="B108" s="34" t="s">
        <v>106</v>
      </c>
      <c r="C108" s="76">
        <v>2</v>
      </c>
      <c r="D108" s="77">
        <v>5</v>
      </c>
      <c r="E108" s="86"/>
      <c r="F108" s="79">
        <v>1.15625</v>
      </c>
      <c r="G108" s="80" t="s">
        <v>800</v>
      </c>
      <c r="H108" s="80">
        <v>0.925</v>
      </c>
      <c r="I108" s="80">
        <v>0.115625</v>
      </c>
      <c r="J108" s="80" t="s">
        <v>800</v>
      </c>
      <c r="K108" s="79" t="s">
        <v>800</v>
      </c>
      <c r="L108" s="90"/>
    </row>
    <row r="109" spans="1:13" s="34" customFormat="1" ht="18" customHeight="1">
      <c r="A109" s="34" t="s">
        <v>322</v>
      </c>
      <c r="B109" s="34" t="s">
        <v>323</v>
      </c>
      <c r="C109" s="76"/>
      <c r="D109" s="77">
        <v>9</v>
      </c>
      <c r="E109" s="86"/>
      <c r="F109" s="79" t="s">
        <v>800</v>
      </c>
      <c r="G109" s="80">
        <v>0.5625</v>
      </c>
      <c r="H109" s="80" t="s">
        <v>800</v>
      </c>
      <c r="I109" s="80" t="s">
        <v>800</v>
      </c>
      <c r="J109" s="80" t="s">
        <v>800</v>
      </c>
      <c r="K109" s="79" t="s">
        <v>800</v>
      </c>
      <c r="L109" s="79" t="s">
        <v>800</v>
      </c>
      <c r="M109" s="79" t="e">
        <f>#REF!+#REF!+#REF!+#REF!+#REF!+#REF!+#REF!+#REF!</f>
        <v>#REF!</v>
      </c>
    </row>
    <row r="110" spans="1:12" s="34" customFormat="1" ht="18" customHeight="1">
      <c r="A110" s="82" t="s">
        <v>298</v>
      </c>
      <c r="B110" s="34" t="s">
        <v>729</v>
      </c>
      <c r="C110" s="76">
        <v>9</v>
      </c>
      <c r="D110" s="77">
        <v>0</v>
      </c>
      <c r="E110" s="81"/>
      <c r="F110" s="79">
        <v>2.25</v>
      </c>
      <c r="G110" s="80" t="s">
        <v>800</v>
      </c>
      <c r="H110" s="80">
        <v>6.3</v>
      </c>
      <c r="I110" s="80">
        <v>0.45</v>
      </c>
      <c r="J110" s="80" t="s">
        <v>800</v>
      </c>
      <c r="K110" s="79" t="s">
        <v>800</v>
      </c>
      <c r="L110" s="90"/>
    </row>
    <row r="111" spans="1:13" s="34" customFormat="1" ht="18" customHeight="1">
      <c r="A111" s="34" t="s">
        <v>1145</v>
      </c>
      <c r="B111" s="34" t="s">
        <v>1146</v>
      </c>
      <c r="C111" s="76"/>
      <c r="D111" s="77">
        <v>0.01</v>
      </c>
      <c r="E111" s="78" t="s">
        <v>1147</v>
      </c>
      <c r="F111" s="79"/>
      <c r="G111" s="80"/>
      <c r="H111" s="80" t="s">
        <v>800</v>
      </c>
      <c r="I111" s="80" t="s">
        <v>800</v>
      </c>
      <c r="J111" s="80" t="s">
        <v>800</v>
      </c>
      <c r="K111" s="79" t="s">
        <v>800</v>
      </c>
      <c r="L111" s="79" t="s">
        <v>800</v>
      </c>
      <c r="M111" s="79" t="e">
        <f>#REF!+#REF!+#REF!+#REF!+#REF!+#REF!+#REF!+#REF!</f>
        <v>#REF!</v>
      </c>
    </row>
    <row r="112" spans="1:13" s="34" customFormat="1" ht="18" customHeight="1">
      <c r="A112" s="34" t="s">
        <v>90</v>
      </c>
      <c r="B112" s="34" t="s">
        <v>91</v>
      </c>
      <c r="C112" s="76">
        <v>2</v>
      </c>
      <c r="D112" s="77">
        <v>9</v>
      </c>
      <c r="E112" s="81"/>
      <c r="F112" s="79" t="s">
        <v>800</v>
      </c>
      <c r="G112" s="80">
        <v>2.5625</v>
      </c>
      <c r="H112" s="80" t="s">
        <v>800</v>
      </c>
      <c r="I112" s="80" t="s">
        <v>800</v>
      </c>
      <c r="J112" s="80" t="s">
        <v>800</v>
      </c>
      <c r="K112" s="79" t="s">
        <v>800</v>
      </c>
      <c r="L112" s="79" t="s">
        <v>800</v>
      </c>
      <c r="M112" s="79" t="e">
        <f>#REF!+#REF!+#REF!+#REF!+#REF!+#REF!+#REF!+#REF!</f>
        <v>#REF!</v>
      </c>
    </row>
    <row r="113" spans="1:13" s="34" customFormat="1" ht="18" customHeight="1">
      <c r="A113" s="34" t="s">
        <v>942</v>
      </c>
      <c r="B113" s="34" t="s">
        <v>943</v>
      </c>
      <c r="C113" s="76"/>
      <c r="D113" s="77">
        <v>3</v>
      </c>
      <c r="E113" s="88" t="s">
        <v>1148</v>
      </c>
      <c r="F113" s="79"/>
      <c r="G113" s="80"/>
      <c r="H113" s="80"/>
      <c r="I113" s="80"/>
      <c r="J113" s="80" t="s">
        <v>800</v>
      </c>
      <c r="K113" s="79" t="s">
        <v>800</v>
      </c>
      <c r="L113" s="79" t="s">
        <v>800</v>
      </c>
      <c r="M113" s="79" t="e">
        <f>#REF!+#REF!+#REF!+#REF!+#REF!+#REF!+#REF!+#REF!</f>
        <v>#REF!</v>
      </c>
    </row>
    <row r="114" spans="1:13" s="34" customFormat="1" ht="18" customHeight="1">
      <c r="A114" s="34" t="s">
        <v>0</v>
      </c>
      <c r="B114" s="34" t="s">
        <v>391</v>
      </c>
      <c r="C114" s="76"/>
      <c r="D114" s="77">
        <v>2</v>
      </c>
      <c r="E114" s="88" t="s">
        <v>1149</v>
      </c>
      <c r="F114" s="79"/>
      <c r="G114" s="80"/>
      <c r="H114" s="80"/>
      <c r="I114" s="80" t="s">
        <v>800</v>
      </c>
      <c r="J114" s="80" t="s">
        <v>800</v>
      </c>
      <c r="K114" s="79" t="s">
        <v>800</v>
      </c>
      <c r="L114" s="79" t="s">
        <v>800</v>
      </c>
      <c r="M114" s="107"/>
    </row>
    <row r="115" spans="1:13" s="34" customFormat="1" ht="18" customHeight="1">
      <c r="A115" s="34" t="s">
        <v>123</v>
      </c>
      <c r="B115" s="34" t="s">
        <v>124</v>
      </c>
      <c r="C115" s="76"/>
      <c r="D115" s="77">
        <v>0.1</v>
      </c>
      <c r="E115" s="78" t="s">
        <v>1150</v>
      </c>
      <c r="F115" s="79"/>
      <c r="G115" s="80"/>
      <c r="H115" s="80"/>
      <c r="I115" s="80" t="s">
        <v>800</v>
      </c>
      <c r="J115" s="80" t="s">
        <v>800</v>
      </c>
      <c r="K115" s="79" t="s">
        <v>800</v>
      </c>
      <c r="L115" s="79" t="s">
        <v>800</v>
      </c>
      <c r="M115" s="79" t="e">
        <f>#REF!+#REF!+#REF!+#REF!+#REF!+#REF!+#REF!+#REF!</f>
        <v>#REF!</v>
      </c>
    </row>
    <row r="116" spans="1:13" s="34" customFormat="1" ht="18" customHeight="1">
      <c r="A116" s="84" t="s">
        <v>668</v>
      </c>
      <c r="B116" s="85" t="s">
        <v>669</v>
      </c>
      <c r="C116" s="97"/>
      <c r="D116" s="98">
        <v>2</v>
      </c>
      <c r="E116" s="86"/>
      <c r="F116" s="79">
        <v>0.125</v>
      </c>
      <c r="G116" s="80" t="s">
        <v>800</v>
      </c>
      <c r="H116" s="80" t="s">
        <v>800</v>
      </c>
      <c r="I116" s="80" t="s">
        <v>800</v>
      </c>
      <c r="J116" s="80" t="s">
        <v>800</v>
      </c>
      <c r="K116" s="79" t="s">
        <v>800</v>
      </c>
      <c r="L116" s="79" t="s">
        <v>800</v>
      </c>
      <c r="M116" s="79" t="e">
        <f>#REF!+#REF!+#REF!+#REF!+#REF!+#REF!+#REF!+#REF!</f>
        <v>#REF!</v>
      </c>
    </row>
    <row r="117" spans="1:13" s="34" customFormat="1" ht="18" customHeight="1">
      <c r="A117" s="34" t="s">
        <v>628</v>
      </c>
      <c r="B117" s="34" t="s">
        <v>629</v>
      </c>
      <c r="C117" s="76"/>
      <c r="D117" s="77">
        <v>0.1</v>
      </c>
      <c r="E117" s="88" t="s">
        <v>1151</v>
      </c>
      <c r="F117" s="79"/>
      <c r="G117" s="80" t="s">
        <v>800</v>
      </c>
      <c r="H117" s="80" t="s">
        <v>800</v>
      </c>
      <c r="I117" s="80" t="s">
        <v>800</v>
      </c>
      <c r="J117" s="80" t="s">
        <v>800</v>
      </c>
      <c r="K117" s="79" t="s">
        <v>800</v>
      </c>
      <c r="L117" s="79" t="s">
        <v>800</v>
      </c>
      <c r="M117" s="79" t="e">
        <f>#REF!+#REF!+#REF!+#REF!+#REF!+#REF!+#REF!+#REF!</f>
        <v>#REF!</v>
      </c>
    </row>
    <row r="118" spans="1:13" s="34" customFormat="1" ht="18" customHeight="1">
      <c r="A118" s="34" t="s">
        <v>1152</v>
      </c>
      <c r="B118" s="34" t="s">
        <v>1153</v>
      </c>
      <c r="C118" s="76"/>
      <c r="D118" s="77">
        <v>0.01</v>
      </c>
      <c r="E118" s="100" t="s">
        <v>1124</v>
      </c>
      <c r="F118" s="79"/>
      <c r="G118" s="80"/>
      <c r="H118" s="80"/>
      <c r="I118" s="80" t="s">
        <v>800</v>
      </c>
      <c r="J118" s="80" t="s">
        <v>800</v>
      </c>
      <c r="K118" s="79" t="s">
        <v>800</v>
      </c>
      <c r="L118" s="79" t="s">
        <v>800</v>
      </c>
      <c r="M118" s="79" t="e">
        <f>#REF!+#REF!+#REF!+#REF!+#REF!+#REF!+#REF!+#REF!</f>
        <v>#REF!</v>
      </c>
    </row>
    <row r="119" spans="1:13" s="34" customFormat="1" ht="18" customHeight="1">
      <c r="A119" s="34" t="s">
        <v>266</v>
      </c>
      <c r="B119" s="34" t="s">
        <v>493</v>
      </c>
      <c r="C119" s="76"/>
      <c r="D119" s="77">
        <v>2</v>
      </c>
      <c r="E119" s="86"/>
      <c r="F119" s="79" t="s">
        <v>800</v>
      </c>
      <c r="G119" s="80" t="s">
        <v>800</v>
      </c>
      <c r="H119" s="80" t="s">
        <v>800</v>
      </c>
      <c r="I119" s="80" t="s">
        <v>800</v>
      </c>
      <c r="J119" s="80">
        <v>0.125</v>
      </c>
      <c r="K119" s="79" t="s">
        <v>800</v>
      </c>
      <c r="L119" s="79" t="s">
        <v>800</v>
      </c>
      <c r="M119" s="79" t="e">
        <f>#REF!+#REF!+#REF!+#REF!+#REF!+#REF!+#REF!+#REF!</f>
        <v>#REF!</v>
      </c>
    </row>
    <row r="120" spans="1:13" s="34" customFormat="1" ht="18" customHeight="1">
      <c r="A120" s="82" t="s">
        <v>268</v>
      </c>
      <c r="B120" s="34" t="s">
        <v>269</v>
      </c>
      <c r="C120" s="76"/>
      <c r="D120" s="77">
        <v>1</v>
      </c>
      <c r="E120" s="91" t="s">
        <v>1154</v>
      </c>
      <c r="F120" s="79"/>
      <c r="G120" s="80"/>
      <c r="H120" s="80" t="s">
        <v>800</v>
      </c>
      <c r="I120" s="80" t="s">
        <v>800</v>
      </c>
      <c r="J120" s="80" t="s">
        <v>800</v>
      </c>
      <c r="K120" s="79" t="s">
        <v>800</v>
      </c>
      <c r="L120" s="79" t="s">
        <v>800</v>
      </c>
      <c r="M120" s="79" t="e">
        <f>#REF!+#REF!+#REF!+#REF!+#REF!+#REF!+#REF!+#REF!</f>
        <v>#REF!</v>
      </c>
    </row>
    <row r="121" spans="1:13" s="34" customFormat="1" ht="18" customHeight="1">
      <c r="A121" s="34" t="s">
        <v>39</v>
      </c>
      <c r="B121" s="34" t="s">
        <v>40</v>
      </c>
      <c r="C121" s="76"/>
      <c r="D121" s="77">
        <v>11</v>
      </c>
      <c r="E121" s="81"/>
      <c r="F121" s="79" t="s">
        <v>800</v>
      </c>
      <c r="G121" s="80">
        <v>0.48125</v>
      </c>
      <c r="H121" s="80" t="s">
        <v>800</v>
      </c>
      <c r="I121" s="80" t="s">
        <v>800</v>
      </c>
      <c r="J121" s="80">
        <v>0.20625</v>
      </c>
      <c r="K121" s="79" t="s">
        <v>800</v>
      </c>
      <c r="L121" s="79" t="s">
        <v>800</v>
      </c>
      <c r="M121" s="79" t="e">
        <f>#REF!+#REF!+#REF!+#REF!+#REF!+#REF!+#REF!+#REF!</f>
        <v>#REF!</v>
      </c>
    </row>
    <row r="122" spans="1:13" s="34" customFormat="1" ht="18" customHeight="1">
      <c r="A122" s="34" t="s">
        <v>33</v>
      </c>
      <c r="B122" s="34" t="s">
        <v>34</v>
      </c>
      <c r="C122" s="76"/>
      <c r="D122" s="77">
        <v>0.1</v>
      </c>
      <c r="E122" s="78" t="s">
        <v>1155</v>
      </c>
      <c r="F122" s="79"/>
      <c r="G122" s="80"/>
      <c r="H122" s="80"/>
      <c r="I122" s="80"/>
      <c r="J122" s="80" t="s">
        <v>800</v>
      </c>
      <c r="K122" s="79" t="s">
        <v>800</v>
      </c>
      <c r="L122" s="79" t="s">
        <v>800</v>
      </c>
      <c r="M122" s="79" t="e">
        <f>#REF!+#REF!+#REF!+#REF!+#REF!+#REF!+#REF!+#REF!</f>
        <v>#REF!</v>
      </c>
    </row>
    <row r="123" spans="1:13" s="34" customFormat="1" ht="18" customHeight="1">
      <c r="A123" s="84" t="s">
        <v>80</v>
      </c>
      <c r="B123" s="85" t="s">
        <v>715</v>
      </c>
      <c r="C123" s="76"/>
      <c r="D123" s="77">
        <v>2</v>
      </c>
      <c r="E123" s="88" t="s">
        <v>1117</v>
      </c>
      <c r="F123" s="79"/>
      <c r="G123" s="80" t="s">
        <v>800</v>
      </c>
      <c r="H123" s="80" t="s">
        <v>800</v>
      </c>
      <c r="I123" s="80" t="s">
        <v>800</v>
      </c>
      <c r="J123" s="80" t="s">
        <v>800</v>
      </c>
      <c r="K123" s="79" t="s">
        <v>800</v>
      </c>
      <c r="L123" s="79" t="s">
        <v>800</v>
      </c>
      <c r="M123" s="79" t="e">
        <f>#REF!+#REF!+#REF!+#REF!+#REF!+#REF!+#REF!+#REF!</f>
        <v>#REF!</v>
      </c>
    </row>
    <row r="124" spans="1:13" s="34" customFormat="1" ht="18" customHeight="1">
      <c r="A124" s="34" t="s">
        <v>979</v>
      </c>
      <c r="B124" s="34" t="s">
        <v>980</v>
      </c>
      <c r="C124" s="76"/>
      <c r="D124" s="77">
        <v>14</v>
      </c>
      <c r="E124" s="83"/>
      <c r="F124" s="79">
        <v>0.875</v>
      </c>
      <c r="G124" s="80" t="s">
        <v>800</v>
      </c>
      <c r="H124" s="80" t="s">
        <v>800</v>
      </c>
      <c r="I124" s="80" t="s">
        <v>800</v>
      </c>
      <c r="J124" s="80" t="s">
        <v>800</v>
      </c>
      <c r="K124" s="79" t="s">
        <v>800</v>
      </c>
      <c r="L124" s="79" t="s">
        <v>800</v>
      </c>
      <c r="M124" s="79" t="e">
        <f>#REF!+#REF!+#REF!+#REF!+#REF!+#REF!+#REF!+#REF!</f>
        <v>#REF!</v>
      </c>
    </row>
    <row r="125" spans="1:13" s="34" customFormat="1" ht="18" customHeight="1">
      <c r="A125" s="34" t="s">
        <v>1156</v>
      </c>
      <c r="B125" s="34" t="s">
        <v>1157</v>
      </c>
      <c r="C125" s="76"/>
      <c r="D125" s="77">
        <v>1</v>
      </c>
      <c r="E125" s="78" t="s">
        <v>1158</v>
      </c>
      <c r="F125" s="79"/>
      <c r="G125" s="80"/>
      <c r="H125" s="80" t="s">
        <v>800</v>
      </c>
      <c r="I125" s="80" t="s">
        <v>800</v>
      </c>
      <c r="J125" s="80" t="s">
        <v>800</v>
      </c>
      <c r="K125" s="79" t="s">
        <v>800</v>
      </c>
      <c r="L125" s="79" t="s">
        <v>800</v>
      </c>
      <c r="M125" s="79" t="e">
        <f>#REF!+#REF!+#REF!+#REF!+#REF!+#REF!+#REF!+#REF!</f>
        <v>#REF!</v>
      </c>
    </row>
    <row r="126" spans="1:13" s="34" customFormat="1" ht="18" customHeight="1">
      <c r="A126" s="34" t="s">
        <v>148</v>
      </c>
      <c r="B126" s="34" t="s">
        <v>149</v>
      </c>
      <c r="C126" s="76">
        <v>17</v>
      </c>
      <c r="D126" s="77">
        <v>13</v>
      </c>
      <c r="E126" s="83"/>
      <c r="F126" s="79">
        <v>13.359375</v>
      </c>
      <c r="G126" s="80" t="s">
        <v>800</v>
      </c>
      <c r="H126" s="80" t="s">
        <v>800</v>
      </c>
      <c r="I126" s="80" t="s">
        <v>800</v>
      </c>
      <c r="J126" s="80" t="s">
        <v>800</v>
      </c>
      <c r="K126" s="79" t="s">
        <v>800</v>
      </c>
      <c r="L126" s="79" t="s">
        <v>800</v>
      </c>
      <c r="M126" s="79" t="e">
        <f>#REF!+#REF!+#REF!+#REF!+#REF!+#REF!+#REF!+#REF!</f>
        <v>#REF!</v>
      </c>
    </row>
    <row r="127" spans="1:13" s="34" customFormat="1" ht="18" customHeight="1">
      <c r="A127" s="34" t="s">
        <v>88</v>
      </c>
      <c r="B127" s="34" t="s">
        <v>89</v>
      </c>
      <c r="C127" s="76">
        <v>3</v>
      </c>
      <c r="D127" s="77">
        <v>4</v>
      </c>
      <c r="E127" s="86"/>
      <c r="F127" s="79" t="s">
        <v>800</v>
      </c>
      <c r="G127" s="80">
        <v>0.1625</v>
      </c>
      <c r="H127" s="80">
        <v>2.925</v>
      </c>
      <c r="I127" s="80">
        <v>0.1625</v>
      </c>
      <c r="J127" s="80" t="s">
        <v>800</v>
      </c>
      <c r="K127" s="79" t="s">
        <v>800</v>
      </c>
      <c r="L127" s="79" t="s">
        <v>800</v>
      </c>
      <c r="M127" s="79" t="e">
        <f>#REF!+#REF!+#REF!+#REF!+#REF!+#REF!+#REF!+#REF!</f>
        <v>#REF!</v>
      </c>
    </row>
    <row r="128" spans="1:13" s="34" customFormat="1" ht="18" customHeight="1">
      <c r="A128" s="84" t="s">
        <v>700</v>
      </c>
      <c r="B128" s="34" t="s">
        <v>701</v>
      </c>
      <c r="C128" s="76">
        <v>1</v>
      </c>
      <c r="D128" s="77">
        <v>2</v>
      </c>
      <c r="E128" s="86"/>
      <c r="F128" s="79">
        <v>1.0125</v>
      </c>
      <c r="G128" s="80" t="s">
        <v>800</v>
      </c>
      <c r="H128" s="80" t="s">
        <v>800</v>
      </c>
      <c r="I128" s="80">
        <v>0.05625</v>
      </c>
      <c r="J128" s="80" t="s">
        <v>800</v>
      </c>
      <c r="K128" s="79" t="s">
        <v>800</v>
      </c>
      <c r="L128" s="79" t="s">
        <v>800</v>
      </c>
      <c r="M128" s="79" t="e">
        <f>#REF!+#REF!+#REF!+#REF!+#REF!+#REF!+#REF!+#REF!</f>
        <v>#REF!</v>
      </c>
    </row>
    <row r="129" spans="1:12" s="34" customFormat="1" ht="18" customHeight="1">
      <c r="A129" s="84" t="s">
        <v>703</v>
      </c>
      <c r="B129" s="34" t="s">
        <v>704</v>
      </c>
      <c r="C129" s="76">
        <v>4</v>
      </c>
      <c r="D129" s="77">
        <v>13</v>
      </c>
      <c r="E129" s="81"/>
      <c r="F129" s="79">
        <v>4.33125</v>
      </c>
      <c r="G129" s="80" t="s">
        <v>800</v>
      </c>
      <c r="H129" s="80" t="s">
        <v>800</v>
      </c>
      <c r="I129" s="80">
        <v>0.240625</v>
      </c>
      <c r="J129" s="80" t="s">
        <v>800</v>
      </c>
      <c r="K129" s="79" t="s">
        <v>800</v>
      </c>
      <c r="L129" s="90"/>
    </row>
    <row r="130" spans="1:13" s="34" customFormat="1" ht="18" customHeight="1">
      <c r="A130" s="84" t="s">
        <v>200</v>
      </c>
      <c r="B130" s="85" t="s">
        <v>702</v>
      </c>
      <c r="C130" s="76"/>
      <c r="D130" s="77">
        <v>8</v>
      </c>
      <c r="E130" s="83"/>
      <c r="F130" s="79">
        <v>0.45</v>
      </c>
      <c r="G130" s="80" t="s">
        <v>800</v>
      </c>
      <c r="H130" s="80" t="s">
        <v>800</v>
      </c>
      <c r="I130" s="80">
        <v>0.025</v>
      </c>
      <c r="J130" s="80" t="s">
        <v>800</v>
      </c>
      <c r="K130" s="79" t="s">
        <v>800</v>
      </c>
      <c r="L130" s="79" t="s">
        <v>800</v>
      </c>
      <c r="M130" s="79" t="e">
        <f>#REF!+#REF!+#REF!+#REF!+#REF!+#REF!+#REF!+#REF!</f>
        <v>#REF!</v>
      </c>
    </row>
    <row r="131" spans="1:13" s="34" customFormat="1" ht="18" customHeight="1">
      <c r="A131" s="34" t="s">
        <v>233</v>
      </c>
      <c r="B131" s="34" t="s">
        <v>234</v>
      </c>
      <c r="C131" s="76">
        <v>26</v>
      </c>
      <c r="D131" s="77">
        <v>14</v>
      </c>
      <c r="E131" s="86"/>
      <c r="F131" s="79" t="s">
        <v>800</v>
      </c>
      <c r="G131" s="80">
        <v>5.375</v>
      </c>
      <c r="H131" s="80">
        <v>13.4375</v>
      </c>
      <c r="I131" s="80">
        <v>1.34375</v>
      </c>
      <c r="J131" s="80" t="s">
        <v>800</v>
      </c>
      <c r="K131" s="79" t="s">
        <v>800</v>
      </c>
      <c r="L131" s="79" t="s">
        <v>800</v>
      </c>
      <c r="M131" s="79" t="e">
        <f>#REF!+#REF!+#REF!+#REF!+#REF!+#REF!+#REF!+#REF!</f>
        <v>#REF!</v>
      </c>
    </row>
    <row r="132" spans="1:13" s="34" customFormat="1" ht="18" customHeight="1">
      <c r="A132" s="34" t="s">
        <v>231</v>
      </c>
      <c r="B132" s="34" t="s">
        <v>232</v>
      </c>
      <c r="C132" s="76">
        <v>33</v>
      </c>
      <c r="D132" s="77">
        <v>14</v>
      </c>
      <c r="E132" s="83"/>
      <c r="F132" s="79" t="s">
        <v>800</v>
      </c>
      <c r="G132" s="80">
        <v>6.775</v>
      </c>
      <c r="H132" s="80">
        <v>25.40625</v>
      </c>
      <c r="I132" s="80">
        <v>1.69375</v>
      </c>
      <c r="J132" s="80" t="s">
        <v>800</v>
      </c>
      <c r="K132" s="79" t="s">
        <v>800</v>
      </c>
      <c r="L132" s="79" t="s">
        <v>800</v>
      </c>
      <c r="M132" s="79" t="e">
        <f>#REF!+#REF!+#REF!+#REF!+#REF!+#REF!+#REF!+#REF!</f>
        <v>#REF!</v>
      </c>
    </row>
    <row r="133" spans="1:13" s="34" customFormat="1" ht="18" customHeight="1">
      <c r="A133" s="82" t="s">
        <v>74</v>
      </c>
      <c r="B133" s="34" t="s">
        <v>75</v>
      </c>
      <c r="C133" s="76"/>
      <c r="D133" s="77">
        <v>4</v>
      </c>
      <c r="E133" s="78" t="s">
        <v>1159</v>
      </c>
      <c r="F133" s="79"/>
      <c r="G133" s="80"/>
      <c r="H133" s="80"/>
      <c r="I133" s="80"/>
      <c r="J133" s="80" t="s">
        <v>800</v>
      </c>
      <c r="K133" s="79" t="s">
        <v>800</v>
      </c>
      <c r="L133" s="79" t="s">
        <v>800</v>
      </c>
      <c r="M133" s="79" t="e">
        <f>#REF!+#REF!+#REF!+#REF!+#REF!+#REF!+#REF!+#REF!</f>
        <v>#REF!</v>
      </c>
    </row>
    <row r="134" spans="1:13" s="34" customFormat="1" ht="18" customHeight="1">
      <c r="A134" s="34" t="s">
        <v>205</v>
      </c>
      <c r="B134" s="34" t="s">
        <v>206</v>
      </c>
      <c r="C134" s="76">
        <v>18</v>
      </c>
      <c r="D134" s="77">
        <v>10</v>
      </c>
      <c r="E134" s="83"/>
      <c r="F134" s="79" t="s">
        <v>800</v>
      </c>
      <c r="G134" s="80" t="s">
        <v>800</v>
      </c>
      <c r="H134" s="80">
        <v>6.51875</v>
      </c>
      <c r="I134" s="80">
        <v>0.93125</v>
      </c>
      <c r="J134" s="80">
        <v>3.725</v>
      </c>
      <c r="K134" s="79">
        <v>7.45</v>
      </c>
      <c r="L134" s="79" t="s">
        <v>800</v>
      </c>
      <c r="M134" s="79" t="e">
        <f>#REF!+#REF!+#REF!+#REF!+#REF!+#REF!+#REF!+#REF!</f>
        <v>#REF!</v>
      </c>
    </row>
    <row r="135" spans="1:13" s="34" customFormat="1" ht="18" customHeight="1">
      <c r="A135" s="34" t="s">
        <v>960</v>
      </c>
      <c r="B135" s="85" t="s">
        <v>961</v>
      </c>
      <c r="C135" s="97"/>
      <c r="D135" s="98">
        <v>1</v>
      </c>
      <c r="E135" s="78" t="s">
        <v>1160</v>
      </c>
      <c r="F135" s="79"/>
      <c r="G135" s="80"/>
      <c r="H135" s="80" t="s">
        <v>800</v>
      </c>
      <c r="I135" s="80" t="s">
        <v>800</v>
      </c>
      <c r="J135" s="80" t="s">
        <v>800</v>
      </c>
      <c r="K135" s="79" t="s">
        <v>800</v>
      </c>
      <c r="L135" s="79" t="s">
        <v>800</v>
      </c>
      <c r="M135" s="79" t="e">
        <f>#REF!+#REF!+#REF!+#REF!+#REF!+#REF!+#REF!+#REF!</f>
        <v>#REF!</v>
      </c>
    </row>
    <row r="136" spans="1:13" s="34" customFormat="1" ht="18" customHeight="1">
      <c r="A136" s="84" t="s">
        <v>828</v>
      </c>
      <c r="B136" s="85" t="s">
        <v>122</v>
      </c>
      <c r="C136" s="76"/>
      <c r="D136" s="77">
        <v>1</v>
      </c>
      <c r="E136" s="88" t="s">
        <v>1161</v>
      </c>
      <c r="F136" s="79"/>
      <c r="G136" s="80" t="s">
        <v>800</v>
      </c>
      <c r="H136" s="80" t="s">
        <v>800</v>
      </c>
      <c r="I136" s="80" t="s">
        <v>800</v>
      </c>
      <c r="J136" s="80" t="s">
        <v>800</v>
      </c>
      <c r="K136" s="79" t="s">
        <v>800</v>
      </c>
      <c r="L136" s="79" t="s">
        <v>800</v>
      </c>
      <c r="M136" s="79" t="e">
        <f>#REF!+#REF!+#REF!+#REF!+#REF!+#REF!+#REF!+#REF!</f>
        <v>#REF!</v>
      </c>
    </row>
    <row r="137" spans="1:13" s="34" customFormat="1" ht="18" customHeight="1">
      <c r="A137" s="84" t="s">
        <v>103</v>
      </c>
      <c r="B137" s="85" t="s">
        <v>713</v>
      </c>
      <c r="C137" s="97"/>
      <c r="D137" s="98">
        <v>0.1</v>
      </c>
      <c r="E137" s="78" t="s">
        <v>1162</v>
      </c>
      <c r="F137" s="79"/>
      <c r="G137" s="80" t="s">
        <v>800</v>
      </c>
      <c r="H137" s="80" t="s">
        <v>800</v>
      </c>
      <c r="I137" s="80" t="s">
        <v>800</v>
      </c>
      <c r="J137" s="80" t="s">
        <v>800</v>
      </c>
      <c r="K137" s="79" t="s">
        <v>800</v>
      </c>
      <c r="L137" s="79" t="s">
        <v>800</v>
      </c>
      <c r="M137" s="79" t="e">
        <f>#REF!+#REF!+#REF!+#REF!+#REF!+#REF!+#REF!+#REF!</f>
        <v>#REF!</v>
      </c>
    </row>
    <row r="138" spans="1:13" s="34" customFormat="1" ht="18" customHeight="1">
      <c r="A138" s="82" t="s">
        <v>140</v>
      </c>
      <c r="B138" s="34" t="s">
        <v>141</v>
      </c>
      <c r="C138" s="76"/>
      <c r="D138" s="77">
        <v>1</v>
      </c>
      <c r="E138" s="78" t="s">
        <v>1163</v>
      </c>
      <c r="F138" s="79"/>
      <c r="G138" s="80"/>
      <c r="H138" s="80"/>
      <c r="I138" s="80" t="s">
        <v>800</v>
      </c>
      <c r="J138" s="80" t="s">
        <v>800</v>
      </c>
      <c r="K138" s="79" t="s">
        <v>800</v>
      </c>
      <c r="L138" s="79" t="s">
        <v>800</v>
      </c>
      <c r="M138" s="79" t="e">
        <f>#REF!+#REF!+#REF!+#REF!+#REF!+#REF!+#REF!+#REF!</f>
        <v>#REF!</v>
      </c>
    </row>
    <row r="139" spans="1:13" s="34" customFormat="1" ht="18" customHeight="1">
      <c r="A139" s="84" t="s">
        <v>677</v>
      </c>
      <c r="B139" s="34" t="s">
        <v>678</v>
      </c>
      <c r="C139" s="76"/>
      <c r="D139" s="77">
        <v>7</v>
      </c>
      <c r="E139" s="91" t="s">
        <v>1164</v>
      </c>
      <c r="F139" s="79"/>
      <c r="G139" s="80"/>
      <c r="H139" s="80" t="s">
        <v>800</v>
      </c>
      <c r="I139" s="80" t="s">
        <v>800</v>
      </c>
      <c r="J139" s="80" t="s">
        <v>800</v>
      </c>
      <c r="K139" s="79" t="s">
        <v>800</v>
      </c>
      <c r="L139" s="79" t="s">
        <v>800</v>
      </c>
      <c r="M139" s="79" t="e">
        <f>#REF!+#REF!+#REF!+#REF!+#REF!+#REF!+#REF!+#REF!</f>
        <v>#REF!</v>
      </c>
    </row>
    <row r="140" spans="1:13" s="34" customFormat="1" ht="18" customHeight="1">
      <c r="A140" s="82" t="s">
        <v>951</v>
      </c>
      <c r="B140" s="34" t="s">
        <v>952</v>
      </c>
      <c r="C140" s="76"/>
      <c r="D140" s="77">
        <v>0.1</v>
      </c>
      <c r="E140" s="91" t="s">
        <v>1091</v>
      </c>
      <c r="F140" s="79"/>
      <c r="G140" s="80"/>
      <c r="H140" s="80"/>
      <c r="I140" s="80"/>
      <c r="J140" s="80" t="s">
        <v>800</v>
      </c>
      <c r="K140" s="79" t="s">
        <v>800</v>
      </c>
      <c r="L140" s="79" t="s">
        <v>800</v>
      </c>
      <c r="M140" s="79" t="e">
        <f>#REF!+#REF!+#REF!+#REF!+#REF!+#REF!+#REF!+#REF!</f>
        <v>#REF!</v>
      </c>
    </row>
    <row r="141" spans="1:13" s="34" customFormat="1" ht="18" customHeight="1">
      <c r="A141" s="34" t="s">
        <v>950</v>
      </c>
      <c r="B141" s="34" t="s">
        <v>526</v>
      </c>
      <c r="C141" s="76"/>
      <c r="D141" s="77">
        <v>0.1</v>
      </c>
      <c r="E141" s="78" t="s">
        <v>1165</v>
      </c>
      <c r="F141" s="79"/>
      <c r="G141" s="80"/>
      <c r="H141" s="80"/>
      <c r="I141" s="80"/>
      <c r="J141" s="80" t="s">
        <v>800</v>
      </c>
      <c r="K141" s="79" t="s">
        <v>800</v>
      </c>
      <c r="L141" s="79" t="s">
        <v>800</v>
      </c>
      <c r="M141" s="79" t="e">
        <f>#REF!+#REF!+#REF!+#REF!+#REF!+#REF!+#REF!+#REF!</f>
        <v>#REF!</v>
      </c>
    </row>
    <row r="142" spans="1:13" s="34" customFormat="1" ht="18" customHeight="1">
      <c r="A142" s="87" t="s">
        <v>1166</v>
      </c>
      <c r="B142" s="87" t="s">
        <v>1167</v>
      </c>
      <c r="C142" s="76"/>
      <c r="D142" s="77">
        <v>4</v>
      </c>
      <c r="E142" s="83"/>
      <c r="F142" s="79"/>
      <c r="G142" s="80" t="s">
        <v>800</v>
      </c>
      <c r="H142" s="80" t="s">
        <v>800</v>
      </c>
      <c r="I142" s="80" t="s">
        <v>800</v>
      </c>
      <c r="J142" s="80" t="s">
        <v>800</v>
      </c>
      <c r="K142" s="79">
        <v>0.25</v>
      </c>
      <c r="L142" s="79" t="s">
        <v>800</v>
      </c>
      <c r="M142" s="79" t="e">
        <f>#REF!+#REF!+#REF!+#REF!+#REF!+#REF!+#REF!+#REF!</f>
        <v>#REF!</v>
      </c>
    </row>
    <row r="143" spans="1:13" s="34" customFormat="1" ht="18" customHeight="1">
      <c r="A143" s="34" t="s">
        <v>160</v>
      </c>
      <c r="B143" s="34" t="s">
        <v>161</v>
      </c>
      <c r="C143" s="76">
        <v>1</v>
      </c>
      <c r="D143" s="77">
        <v>2</v>
      </c>
      <c r="E143" s="88" t="s">
        <v>1168</v>
      </c>
      <c r="F143" s="79"/>
      <c r="G143" s="80"/>
      <c r="H143" s="80"/>
      <c r="I143" s="80"/>
      <c r="J143" s="80"/>
      <c r="K143" s="79"/>
      <c r="L143" s="79"/>
      <c r="M143" s="79" t="e">
        <f>#REF!+#REF!+#REF!+#REF!+#REF!+#REF!+#REF!+#REF!</f>
        <v>#REF!</v>
      </c>
    </row>
    <row r="144" spans="1:13" s="34" customFormat="1" ht="18" customHeight="1">
      <c r="A144" s="84" t="s">
        <v>679</v>
      </c>
      <c r="B144" s="85" t="s">
        <v>680</v>
      </c>
      <c r="C144" s="97"/>
      <c r="D144" s="98">
        <v>0.1</v>
      </c>
      <c r="E144" s="78" t="s">
        <v>1169</v>
      </c>
      <c r="F144" s="79"/>
      <c r="G144" s="80"/>
      <c r="H144" s="80"/>
      <c r="I144" s="80"/>
      <c r="J144" s="80" t="s">
        <v>800</v>
      </c>
      <c r="K144" s="79" t="s">
        <v>800</v>
      </c>
      <c r="L144" s="79" t="s">
        <v>800</v>
      </c>
      <c r="M144" s="79" t="e">
        <f>#REF!+#REF!+#REF!+#REF!+#REF!+#REF!+#REF!+#REF!</f>
        <v>#REF!</v>
      </c>
    </row>
    <row r="145" spans="1:13" s="34" customFormat="1" ht="18" customHeight="1">
      <c r="A145" s="34" t="s">
        <v>156</v>
      </c>
      <c r="B145" s="34" t="s">
        <v>1170</v>
      </c>
      <c r="C145" s="76"/>
      <c r="D145" s="77">
        <v>13</v>
      </c>
      <c r="E145" s="86"/>
      <c r="F145" s="79" t="s">
        <v>800</v>
      </c>
      <c r="G145" s="80" t="s">
        <v>800</v>
      </c>
      <c r="H145" s="80" t="s">
        <v>800</v>
      </c>
      <c r="I145" s="80" t="s">
        <v>800</v>
      </c>
      <c r="J145" s="80">
        <v>0.24375</v>
      </c>
      <c r="K145" s="79">
        <v>0.24375</v>
      </c>
      <c r="L145" s="79">
        <v>0.1625</v>
      </c>
      <c r="M145" s="79" t="e">
        <f>#REF!+#REF!+#REF!+#REF!+#REF!+#REF!+#REF!+#REF!</f>
        <v>#REF!</v>
      </c>
    </row>
    <row r="146" spans="1:13" s="34" customFormat="1" ht="18" customHeight="1">
      <c r="A146" s="34" t="s">
        <v>1171</v>
      </c>
      <c r="B146" s="34" t="s">
        <v>1172</v>
      </c>
      <c r="C146" s="76"/>
      <c r="D146" s="77">
        <v>1</v>
      </c>
      <c r="E146" s="86"/>
      <c r="F146" s="79" t="s">
        <v>800</v>
      </c>
      <c r="G146" s="80" t="s">
        <v>800</v>
      </c>
      <c r="H146" s="80" t="s">
        <v>800</v>
      </c>
      <c r="I146" s="80" t="s">
        <v>800</v>
      </c>
      <c r="J146" s="80" t="s">
        <v>800</v>
      </c>
      <c r="K146" s="79">
        <v>0.0625</v>
      </c>
      <c r="L146" s="79" t="s">
        <v>800</v>
      </c>
      <c r="M146" s="79" t="e">
        <f>#REF!+#REF!+#REF!+#REF!+#REF!+#REF!+#REF!+#REF!</f>
        <v>#REF!</v>
      </c>
    </row>
    <row r="147" spans="1:13" s="34" customFormat="1" ht="18" customHeight="1">
      <c r="A147" s="34" t="s">
        <v>1173</v>
      </c>
      <c r="B147" s="34" t="s">
        <v>1174</v>
      </c>
      <c r="C147" s="76"/>
      <c r="D147" s="77">
        <v>0.1</v>
      </c>
      <c r="E147" s="88" t="s">
        <v>1175</v>
      </c>
      <c r="F147" s="79"/>
      <c r="G147" s="80"/>
      <c r="H147" s="80" t="s">
        <v>800</v>
      </c>
      <c r="I147" s="80" t="s">
        <v>800</v>
      </c>
      <c r="J147" s="80" t="s">
        <v>800</v>
      </c>
      <c r="K147" s="79" t="s">
        <v>800</v>
      </c>
      <c r="L147" s="79" t="s">
        <v>800</v>
      </c>
      <c r="M147" s="79" t="e">
        <f>#REF!+#REF!+#REF!+#REF!+#REF!+#REF!+#REF!+#REF!</f>
        <v>#REF!</v>
      </c>
    </row>
    <row r="148" spans="1:13" s="34" customFormat="1" ht="18" customHeight="1">
      <c r="A148" s="34" t="s">
        <v>1176</v>
      </c>
      <c r="B148" s="34" t="s">
        <v>1177</v>
      </c>
      <c r="C148" s="76"/>
      <c r="D148" s="77">
        <v>5</v>
      </c>
      <c r="E148" s="83"/>
      <c r="F148" s="79" t="s">
        <v>800</v>
      </c>
      <c r="G148" s="80" t="s">
        <v>800</v>
      </c>
      <c r="H148" s="80" t="s">
        <v>800</v>
      </c>
      <c r="I148" s="80" t="s">
        <v>800</v>
      </c>
      <c r="J148" s="80">
        <v>0.03125</v>
      </c>
      <c r="K148" s="79">
        <v>0.21875</v>
      </c>
      <c r="L148" s="79">
        <v>0.0625</v>
      </c>
      <c r="M148" s="79" t="e">
        <f>#REF!+#REF!+#REF!+#REF!+#REF!+#REF!+#REF!+#REF!</f>
        <v>#REF!</v>
      </c>
    </row>
    <row r="149" spans="1:13" s="34" customFormat="1" ht="18" customHeight="1">
      <c r="A149" s="34" t="s">
        <v>25</v>
      </c>
      <c r="B149" s="34" t="s">
        <v>26</v>
      </c>
      <c r="C149" s="97">
        <v>6</v>
      </c>
      <c r="D149" s="98">
        <v>13</v>
      </c>
      <c r="E149" s="105"/>
      <c r="F149" s="79" t="s">
        <v>800</v>
      </c>
      <c r="G149" s="80">
        <v>5.109375</v>
      </c>
      <c r="H149" s="80">
        <v>0.340625</v>
      </c>
      <c r="I149" s="80" t="s">
        <v>800</v>
      </c>
      <c r="J149" s="80" t="s">
        <v>800</v>
      </c>
      <c r="K149" s="79" t="s">
        <v>800</v>
      </c>
      <c r="L149" s="79">
        <v>1.3625</v>
      </c>
      <c r="M149" s="79" t="e">
        <f>#REF!+#REF!+#REF!+#REF!+#REF!+#REF!+#REF!+#REF!</f>
        <v>#REF!</v>
      </c>
    </row>
    <row r="150" spans="1:13" s="34" customFormat="1" ht="18" customHeight="1">
      <c r="A150" s="34" t="s">
        <v>168</v>
      </c>
      <c r="B150" s="34" t="s">
        <v>695</v>
      </c>
      <c r="C150" s="76"/>
      <c r="D150" s="77">
        <v>15</v>
      </c>
      <c r="E150" s="86"/>
      <c r="F150" s="79" t="s">
        <v>800</v>
      </c>
      <c r="G150" s="80">
        <v>0.421875</v>
      </c>
      <c r="H150" s="80">
        <v>0.421875</v>
      </c>
      <c r="I150" s="80">
        <v>0.09375</v>
      </c>
      <c r="J150" s="80" t="s">
        <v>800</v>
      </c>
      <c r="K150" s="79" t="s">
        <v>800</v>
      </c>
      <c r="L150" s="79" t="s">
        <v>800</v>
      </c>
      <c r="M150" s="79" t="e">
        <f>#REF!+#REF!+#REF!+#REF!+#REF!+#REF!+#REF!+#REF!</f>
        <v>#REF!</v>
      </c>
    </row>
    <row r="151" spans="1:13" s="34" customFormat="1" ht="18" customHeight="1">
      <c r="A151" s="34" t="s">
        <v>110</v>
      </c>
      <c r="B151" s="34" t="s">
        <v>111</v>
      </c>
      <c r="C151" s="76"/>
      <c r="D151" s="77">
        <v>15</v>
      </c>
      <c r="E151" s="88" t="s">
        <v>1178</v>
      </c>
      <c r="F151" s="79"/>
      <c r="G151" s="80"/>
      <c r="H151" s="80"/>
      <c r="I151" s="80"/>
      <c r="J151" s="80"/>
      <c r="K151" s="79" t="s">
        <v>800</v>
      </c>
      <c r="L151" s="79" t="s">
        <v>800</v>
      </c>
      <c r="M151" s="79" t="e">
        <f>#REF!+#REF!+#REF!+#REF!+#REF!+#REF!+#REF!+#REF!</f>
        <v>#REF!</v>
      </c>
    </row>
    <row r="152" spans="1:13" s="34" customFormat="1" ht="18" customHeight="1">
      <c r="A152" s="84" t="s">
        <v>711</v>
      </c>
      <c r="B152" s="34" t="s">
        <v>712</v>
      </c>
      <c r="C152" s="76"/>
      <c r="D152" s="77">
        <v>2</v>
      </c>
      <c r="E152" s="78" t="s">
        <v>1179</v>
      </c>
      <c r="F152" s="79"/>
      <c r="G152" s="80" t="s">
        <v>800</v>
      </c>
      <c r="H152" s="80" t="s">
        <v>800</v>
      </c>
      <c r="I152" s="80" t="s">
        <v>800</v>
      </c>
      <c r="J152" s="80" t="s">
        <v>800</v>
      </c>
      <c r="K152" s="79" t="s">
        <v>800</v>
      </c>
      <c r="L152" s="79" t="s">
        <v>800</v>
      </c>
      <c r="M152" s="79" t="e">
        <f>#REF!+#REF!+#REF!+#REF!+#REF!+#REF!+#REF!+#REF!</f>
        <v>#REF!</v>
      </c>
    </row>
    <row r="153" spans="1:13" s="34" customFormat="1" ht="18" customHeight="1">
      <c r="A153" s="34" t="s">
        <v>162</v>
      </c>
      <c r="B153" s="34" t="s">
        <v>163</v>
      </c>
      <c r="C153" s="76"/>
      <c r="D153" s="77">
        <v>13</v>
      </c>
      <c r="E153" s="78"/>
      <c r="F153" s="79">
        <v>0.771875</v>
      </c>
      <c r="G153" s="80" t="s">
        <v>800</v>
      </c>
      <c r="H153" s="80">
        <v>0.040625</v>
      </c>
      <c r="I153" s="80" t="s">
        <v>800</v>
      </c>
      <c r="J153" s="80" t="s">
        <v>800</v>
      </c>
      <c r="K153" s="79" t="s">
        <v>800</v>
      </c>
      <c r="L153" s="79" t="s">
        <v>800</v>
      </c>
      <c r="M153" s="79" t="e">
        <f>#REF!+#REF!+#REF!+#REF!+#REF!+#REF!+#REF!+#REF!</f>
        <v>#REF!</v>
      </c>
    </row>
    <row r="154" spans="1:13" s="34" customFormat="1" ht="18" customHeight="1">
      <c r="A154" s="34" t="s">
        <v>1180</v>
      </c>
      <c r="B154" s="34" t="s">
        <v>1181</v>
      </c>
      <c r="C154" s="76"/>
      <c r="D154" s="77">
        <v>0.5</v>
      </c>
      <c r="E154" s="78" t="s">
        <v>1182</v>
      </c>
      <c r="F154" s="79"/>
      <c r="G154" s="80"/>
      <c r="H154" s="80"/>
      <c r="I154" s="80" t="s">
        <v>800</v>
      </c>
      <c r="J154" s="80" t="s">
        <v>800</v>
      </c>
      <c r="K154" s="79" t="s">
        <v>800</v>
      </c>
      <c r="L154" s="79" t="s">
        <v>800</v>
      </c>
      <c r="M154" s="79" t="e">
        <f>#REF!+#REF!+#REF!+#REF!+#REF!+#REF!+#REF!+#REF!</f>
        <v>#REF!</v>
      </c>
    </row>
    <row r="155" spans="1:13" s="34" customFormat="1" ht="18" customHeight="1">
      <c r="A155" s="34" t="s">
        <v>240</v>
      </c>
      <c r="B155" s="34" t="s">
        <v>968</v>
      </c>
      <c r="C155" s="76"/>
      <c r="D155" s="77">
        <v>2</v>
      </c>
      <c r="E155" s="88" t="s">
        <v>1183</v>
      </c>
      <c r="F155" s="79"/>
      <c r="G155" s="80"/>
      <c r="H155" s="80"/>
      <c r="I155" s="80"/>
      <c r="J155" s="80" t="s">
        <v>800</v>
      </c>
      <c r="K155" s="79" t="s">
        <v>800</v>
      </c>
      <c r="L155" s="79" t="s">
        <v>800</v>
      </c>
      <c r="M155" s="79" t="e">
        <f>#REF!+#REF!+#REF!+#REF!+#REF!+#REF!+#REF!+#REF!</f>
        <v>#REF!</v>
      </c>
    </row>
    <row r="156" spans="1:13" s="34" customFormat="1" ht="18" customHeight="1">
      <c r="A156" s="34" t="s">
        <v>1184</v>
      </c>
      <c r="B156" s="34" t="s">
        <v>1185</v>
      </c>
      <c r="C156" s="76"/>
      <c r="D156" s="77">
        <v>0.1</v>
      </c>
      <c r="E156" s="88" t="s">
        <v>1186</v>
      </c>
      <c r="F156" s="79"/>
      <c r="G156" s="80"/>
      <c r="H156" s="80"/>
      <c r="I156" s="80"/>
      <c r="J156" s="80" t="s">
        <v>800</v>
      </c>
      <c r="K156" s="79" t="s">
        <v>800</v>
      </c>
      <c r="L156" s="79" t="s">
        <v>800</v>
      </c>
      <c r="M156" s="79" t="e">
        <f>#REF!+#REF!+#REF!+#REF!+#REF!+#REF!+#REF!+#REF!</f>
        <v>#REF!</v>
      </c>
    </row>
    <row r="157" spans="1:13" s="34" customFormat="1" ht="18" customHeight="1">
      <c r="A157" s="34" t="s">
        <v>300</v>
      </c>
      <c r="B157" s="34" t="s">
        <v>697</v>
      </c>
      <c r="C157" s="76"/>
      <c r="D157" s="77">
        <v>0.5</v>
      </c>
      <c r="E157" s="88" t="s">
        <v>1187</v>
      </c>
      <c r="F157" s="79"/>
      <c r="G157" s="80"/>
      <c r="H157" s="80"/>
      <c r="I157" s="80"/>
      <c r="J157" s="80" t="s">
        <v>800</v>
      </c>
      <c r="K157" s="79" t="s">
        <v>800</v>
      </c>
      <c r="L157" s="79" t="s">
        <v>800</v>
      </c>
      <c r="M157" s="79" t="e">
        <f>#REF!+#REF!+#REF!+#REF!+#REF!+#REF!+#REF!+#REF!</f>
        <v>#REF!</v>
      </c>
    </row>
    <row r="158" spans="1:13" s="34" customFormat="1" ht="18" customHeight="1">
      <c r="A158" s="34" t="s">
        <v>280</v>
      </c>
      <c r="B158" s="34" t="s">
        <v>281</v>
      </c>
      <c r="C158" s="76"/>
      <c r="D158" s="77">
        <v>0.5</v>
      </c>
      <c r="E158" s="81"/>
      <c r="F158" s="79" t="s">
        <v>800</v>
      </c>
      <c r="G158" s="80" t="s">
        <v>800</v>
      </c>
      <c r="H158" s="80" t="s">
        <v>800</v>
      </c>
      <c r="I158" s="80" t="s">
        <v>800</v>
      </c>
      <c r="J158" s="80" t="s">
        <v>800</v>
      </c>
      <c r="K158" s="79">
        <v>0.03125</v>
      </c>
      <c r="L158" s="79" t="s">
        <v>800</v>
      </c>
      <c r="M158" s="79" t="e">
        <f>#REF!+#REF!+#REF!+#REF!+#REF!+#REF!+#REF!+#REF!</f>
        <v>#REF!</v>
      </c>
    </row>
    <row r="159" spans="1:13" s="34" customFormat="1" ht="18" customHeight="1">
      <c r="A159" s="34" t="s">
        <v>220</v>
      </c>
      <c r="B159" s="34" t="s">
        <v>221</v>
      </c>
      <c r="C159" s="76">
        <v>27</v>
      </c>
      <c r="D159" s="77">
        <v>14</v>
      </c>
      <c r="E159" s="86"/>
      <c r="F159" s="79" t="s">
        <v>800</v>
      </c>
      <c r="G159" s="80" t="s">
        <v>800</v>
      </c>
      <c r="H159" s="80">
        <v>25.0875</v>
      </c>
      <c r="I159" s="80">
        <v>1.39375</v>
      </c>
      <c r="J159" s="80" t="s">
        <v>800</v>
      </c>
      <c r="K159" s="79" t="s">
        <v>800</v>
      </c>
      <c r="L159" s="79" t="s">
        <v>800</v>
      </c>
      <c r="M159" s="79" t="e">
        <f>#REF!+#REF!+#REF!+#REF!+#REF!+#REF!+#REF!+#REF!</f>
        <v>#REF!</v>
      </c>
    </row>
    <row r="160" spans="1:13" s="34" customFormat="1" ht="18" customHeight="1">
      <c r="A160" s="2" t="s">
        <v>1188</v>
      </c>
      <c r="B160" s="2" t="s">
        <v>667</v>
      </c>
      <c r="C160" s="97"/>
      <c r="D160" s="98">
        <v>2</v>
      </c>
      <c r="E160" s="83"/>
      <c r="F160" s="79" t="s">
        <v>800</v>
      </c>
      <c r="G160" s="80">
        <v>0.125</v>
      </c>
      <c r="H160" s="80" t="s">
        <v>800</v>
      </c>
      <c r="I160" s="80" t="s">
        <v>800</v>
      </c>
      <c r="J160" s="80" t="s">
        <v>800</v>
      </c>
      <c r="K160" s="79" t="s">
        <v>800</v>
      </c>
      <c r="L160" s="79" t="s">
        <v>800</v>
      </c>
      <c r="M160" s="79" t="e">
        <f>#REF!+#REF!+#REF!+#REF!+#REF!+#REF!+#REF!+#REF!</f>
        <v>#REF!</v>
      </c>
    </row>
    <row r="161" spans="1:13" s="34" customFormat="1" ht="18" customHeight="1">
      <c r="A161" s="84" t="s">
        <v>317</v>
      </c>
      <c r="B161" s="34" t="s">
        <v>318</v>
      </c>
      <c r="C161" s="76">
        <v>1</v>
      </c>
      <c r="D161" s="77">
        <v>9</v>
      </c>
      <c r="E161" s="78" t="s">
        <v>1189</v>
      </c>
      <c r="F161" s="79"/>
      <c r="G161" s="80"/>
      <c r="H161" s="80"/>
      <c r="I161" s="80"/>
      <c r="J161" s="80"/>
      <c r="K161" s="79"/>
      <c r="L161" s="79" t="s">
        <v>800</v>
      </c>
      <c r="M161" s="79" t="e">
        <f>#REF!+#REF!+#REF!+#REF!+#REF!+#REF!+#REF!+#REF!</f>
        <v>#REF!</v>
      </c>
    </row>
    <row r="162" spans="1:13" s="34" customFormat="1" ht="18" customHeight="1">
      <c r="A162" s="34" t="s">
        <v>1190</v>
      </c>
      <c r="B162" s="34" t="s">
        <v>1191</v>
      </c>
      <c r="C162" s="76"/>
      <c r="D162" s="77">
        <v>12</v>
      </c>
      <c r="E162" s="86"/>
      <c r="F162" s="79" t="s">
        <v>800</v>
      </c>
      <c r="G162" s="80" t="s">
        <v>800</v>
      </c>
      <c r="H162" s="80" t="s">
        <v>800</v>
      </c>
      <c r="I162" s="80" t="s">
        <v>800</v>
      </c>
      <c r="J162" s="80">
        <v>0.3</v>
      </c>
      <c r="K162" s="79">
        <v>0.375</v>
      </c>
      <c r="L162" s="79">
        <v>0.075</v>
      </c>
      <c r="M162" s="79" t="e">
        <f>#REF!+#REF!+#REF!+#REF!+#REF!+#REF!+#REF!+#REF!</f>
        <v>#REF!</v>
      </c>
    </row>
    <row r="163" spans="1:13" s="34" customFormat="1" ht="18" customHeight="1">
      <c r="A163" s="84" t="s">
        <v>96</v>
      </c>
      <c r="B163" s="85" t="s">
        <v>97</v>
      </c>
      <c r="C163" s="97">
        <v>5</v>
      </c>
      <c r="D163" s="98">
        <v>8</v>
      </c>
      <c r="E163" s="81"/>
      <c r="F163" s="79" t="s">
        <v>800</v>
      </c>
      <c r="G163" s="80" t="s">
        <v>800</v>
      </c>
      <c r="H163" s="80" t="s">
        <v>800</v>
      </c>
      <c r="I163" s="80">
        <v>0.275</v>
      </c>
      <c r="J163" s="80">
        <v>2.75</v>
      </c>
      <c r="K163" s="79">
        <v>2.475</v>
      </c>
      <c r="L163" s="79" t="s">
        <v>800</v>
      </c>
      <c r="M163" s="79" t="e">
        <f>#REF!+#REF!+#REF!+#REF!+#REF!+#REF!+#REF!+#REF!</f>
        <v>#REF!</v>
      </c>
    </row>
    <row r="164" spans="1:13" s="34" customFormat="1" ht="18" customHeight="1">
      <c r="A164" s="84" t="s">
        <v>407</v>
      </c>
      <c r="B164" s="85" t="s">
        <v>698</v>
      </c>
      <c r="C164" s="97"/>
      <c r="D164" s="98">
        <v>2</v>
      </c>
      <c r="E164" s="91" t="s">
        <v>1192</v>
      </c>
      <c r="F164" s="79"/>
      <c r="G164" s="80"/>
      <c r="H164" s="80"/>
      <c r="I164" s="80"/>
      <c r="J164" s="80" t="s">
        <v>800</v>
      </c>
      <c r="K164" s="79" t="s">
        <v>800</v>
      </c>
      <c r="L164" s="79" t="s">
        <v>800</v>
      </c>
      <c r="M164" s="79" t="e">
        <f>#REF!+#REF!+#REF!+#REF!+#REF!+#REF!+#REF!+#REF!</f>
        <v>#REF!</v>
      </c>
    </row>
    <row r="165" spans="1:13" s="34" customFormat="1" ht="18" customHeight="1">
      <c r="A165" s="46" t="s">
        <v>1033</v>
      </c>
      <c r="B165" s="34" t="s">
        <v>947</v>
      </c>
      <c r="C165" s="76"/>
      <c r="D165" s="77">
        <v>1</v>
      </c>
      <c r="E165" s="83"/>
      <c r="F165" s="79" t="s">
        <v>800</v>
      </c>
      <c r="G165" s="80" t="s">
        <v>800</v>
      </c>
      <c r="H165" s="80" t="s">
        <v>800</v>
      </c>
      <c r="I165" s="80" t="s">
        <v>800</v>
      </c>
      <c r="J165" s="80" t="s">
        <v>800</v>
      </c>
      <c r="K165" s="79">
        <v>0.0625</v>
      </c>
      <c r="L165" s="79" t="s">
        <v>800</v>
      </c>
      <c r="M165" s="79" t="e">
        <f>#REF!+#REF!+#REF!+#REF!+#REF!+#REF!+#REF!+#REF!</f>
        <v>#REF!</v>
      </c>
    </row>
    <row r="166" spans="1:13" s="34" customFormat="1" ht="18" customHeight="1">
      <c r="A166" s="34" t="s">
        <v>302</v>
      </c>
      <c r="B166" s="34" t="s">
        <v>303</v>
      </c>
      <c r="C166" s="76">
        <v>3</v>
      </c>
      <c r="D166" s="77">
        <v>3</v>
      </c>
      <c r="E166" s="83"/>
      <c r="F166" s="79" t="s">
        <v>800</v>
      </c>
      <c r="G166" s="80" t="s">
        <v>800</v>
      </c>
      <c r="H166" s="80">
        <v>2.23125</v>
      </c>
      <c r="I166" s="80">
        <v>0.159375</v>
      </c>
      <c r="J166" s="80" t="s">
        <v>800</v>
      </c>
      <c r="K166" s="79" t="s">
        <v>800</v>
      </c>
      <c r="L166" s="79" t="s">
        <v>800</v>
      </c>
      <c r="M166" s="79" t="e">
        <f>#REF!+#REF!+#REF!+#REF!+#REF!+#REF!+#REF!+#REF!</f>
        <v>#REF!</v>
      </c>
    </row>
    <row r="167" spans="1:13" s="34" customFormat="1" ht="18" customHeight="1">
      <c r="A167" s="34" t="s">
        <v>217</v>
      </c>
      <c r="B167" s="34" t="s">
        <v>218</v>
      </c>
      <c r="C167" s="76">
        <v>41</v>
      </c>
      <c r="D167" s="77">
        <v>14</v>
      </c>
      <c r="E167" s="86"/>
      <c r="F167" s="79">
        <v>4.1875</v>
      </c>
      <c r="G167" s="80">
        <v>4.1875</v>
      </c>
      <c r="H167" s="80">
        <v>20.9375</v>
      </c>
      <c r="I167" s="80">
        <v>2.09375</v>
      </c>
      <c r="J167" s="80" t="s">
        <v>800</v>
      </c>
      <c r="K167" s="79">
        <v>8.375</v>
      </c>
      <c r="L167" s="79" t="s">
        <v>800</v>
      </c>
      <c r="M167" s="79" t="e">
        <f>#REF!+#REF!+#REF!+#REF!+#REF!+#REF!+#REF!+#REF!</f>
        <v>#REF!</v>
      </c>
    </row>
    <row r="168" spans="1:13" s="34" customFormat="1" ht="18" customHeight="1">
      <c r="A168" s="34" t="s">
        <v>1193</v>
      </c>
      <c r="B168" s="34" t="s">
        <v>1194</v>
      </c>
      <c r="C168" s="76"/>
      <c r="D168" s="77">
        <v>0.5</v>
      </c>
      <c r="E168" s="88"/>
      <c r="F168" s="79"/>
      <c r="G168" s="80">
        <v>0.03125</v>
      </c>
      <c r="H168" s="80"/>
      <c r="I168" s="80"/>
      <c r="J168" s="80"/>
      <c r="K168" s="79"/>
      <c r="L168" s="79"/>
      <c r="M168" s="79"/>
    </row>
    <row r="169" spans="1:13" s="34" customFormat="1" ht="18" customHeight="1">
      <c r="A169" s="34" t="s">
        <v>180</v>
      </c>
      <c r="B169" s="34" t="s">
        <v>181</v>
      </c>
      <c r="C169" s="76"/>
      <c r="D169" s="77">
        <v>4</v>
      </c>
      <c r="E169" s="88" t="s">
        <v>1195</v>
      </c>
      <c r="F169" s="79"/>
      <c r="G169" s="80">
        <v>0.25</v>
      </c>
      <c r="H169" s="80" t="s">
        <v>800</v>
      </c>
      <c r="I169" s="80" t="s">
        <v>800</v>
      </c>
      <c r="J169" s="80" t="s">
        <v>800</v>
      </c>
      <c r="K169" s="79" t="s">
        <v>800</v>
      </c>
      <c r="L169" s="79" t="s">
        <v>800</v>
      </c>
      <c r="M169" s="79" t="e">
        <f>#REF!+#REF!+#REF!+#REF!+#REF!+#REF!+#REF!+#REF!</f>
        <v>#REF!</v>
      </c>
    </row>
    <row r="170" spans="1:13" s="34" customFormat="1" ht="18" customHeight="1">
      <c r="A170" s="34" t="s">
        <v>1196</v>
      </c>
      <c r="B170" s="34" t="s">
        <v>965</v>
      </c>
      <c r="C170" s="76"/>
      <c r="D170" s="77">
        <v>1</v>
      </c>
      <c r="E170" s="88" t="s">
        <v>1197</v>
      </c>
      <c r="F170" s="79"/>
      <c r="G170" s="80"/>
      <c r="H170" s="80"/>
      <c r="I170" s="80"/>
      <c r="J170" s="80"/>
      <c r="K170" s="79">
        <v>0.0625</v>
      </c>
      <c r="L170" s="79" t="s">
        <v>800</v>
      </c>
      <c r="M170" s="79" t="e">
        <f>#REF!+#REF!+#REF!+#REF!+#REF!+#REF!+#REF!+#REF!</f>
        <v>#REF!</v>
      </c>
    </row>
    <row r="171" spans="1:13" s="34" customFormat="1" ht="18" customHeight="1">
      <c r="A171" s="34" t="s">
        <v>1198</v>
      </c>
      <c r="B171" s="34" t="s">
        <v>1199</v>
      </c>
      <c r="C171" s="76"/>
      <c r="D171" s="77">
        <v>0.1</v>
      </c>
      <c r="E171" s="78" t="s">
        <v>1200</v>
      </c>
      <c r="F171" s="79"/>
      <c r="G171" s="80"/>
      <c r="H171" s="80" t="s">
        <v>800</v>
      </c>
      <c r="I171" s="80" t="s">
        <v>800</v>
      </c>
      <c r="J171" s="80" t="s">
        <v>800</v>
      </c>
      <c r="K171" s="79" t="s">
        <v>800</v>
      </c>
      <c r="L171" s="79" t="s">
        <v>800</v>
      </c>
      <c r="M171" s="79" t="e">
        <f>#REF!+#REF!+#REF!+#REF!+#REF!+#REF!+#REF!+#REF!</f>
        <v>#REF!</v>
      </c>
    </row>
    <row r="172" spans="1:13" s="34" customFormat="1" ht="18" customHeight="1">
      <c r="A172" s="108" t="s">
        <v>1201</v>
      </c>
      <c r="B172" s="89" t="s">
        <v>1202</v>
      </c>
      <c r="C172" s="76"/>
      <c r="D172" s="77">
        <v>3</v>
      </c>
      <c r="E172" s="78" t="s">
        <v>1203</v>
      </c>
      <c r="F172" s="79"/>
      <c r="G172" s="80"/>
      <c r="H172" s="80"/>
      <c r="I172" s="80"/>
      <c r="J172" s="80"/>
      <c r="K172" s="79"/>
      <c r="L172" s="79"/>
      <c r="M172" s="79" t="e">
        <f>#REF!+#REF!+#REF!+#REF!+#REF!+#REF!+#REF!+#REF!</f>
        <v>#REF!</v>
      </c>
    </row>
    <row r="173" spans="1:13" s="34" customFormat="1" ht="18" customHeight="1">
      <c r="A173" s="34" t="s">
        <v>425</v>
      </c>
      <c r="B173" s="34" t="s">
        <v>969</v>
      </c>
      <c r="C173" s="76"/>
      <c r="D173" s="77">
        <v>0.1</v>
      </c>
      <c r="E173" s="78" t="s">
        <v>1204</v>
      </c>
      <c r="F173" s="79"/>
      <c r="G173" s="80"/>
      <c r="H173" s="80" t="s">
        <v>800</v>
      </c>
      <c r="I173" s="80" t="s">
        <v>800</v>
      </c>
      <c r="J173" s="80" t="s">
        <v>800</v>
      </c>
      <c r="K173" s="79" t="s">
        <v>800</v>
      </c>
      <c r="L173" s="79" t="s">
        <v>800</v>
      </c>
      <c r="M173" s="79" t="e">
        <f>#REF!+#REF!+#REF!+#REF!+#REF!+#REF!+#REF!+#REF!</f>
        <v>#REF!</v>
      </c>
    </row>
    <row r="174" spans="1:13" s="34" customFormat="1" ht="18" customHeight="1">
      <c r="A174" s="34" t="s">
        <v>705</v>
      </c>
      <c r="B174" s="34" t="s">
        <v>706</v>
      </c>
      <c r="C174" s="76"/>
      <c r="D174" s="77">
        <v>0.1</v>
      </c>
      <c r="E174" s="109" t="s">
        <v>1162</v>
      </c>
      <c r="F174" s="79"/>
      <c r="G174" s="80"/>
      <c r="H174" s="80" t="s">
        <v>800</v>
      </c>
      <c r="I174" s="80" t="s">
        <v>800</v>
      </c>
      <c r="J174" s="80" t="s">
        <v>800</v>
      </c>
      <c r="K174" s="79" t="s">
        <v>800</v>
      </c>
      <c r="L174" s="79" t="s">
        <v>800</v>
      </c>
      <c r="M174" s="79" t="e">
        <f>#REF!+#REF!+#REF!+#REF!+#REF!+#REF!+#REF!+#REF!</f>
        <v>#REF!</v>
      </c>
    </row>
    <row r="175" spans="1:13" s="34" customFormat="1" ht="18" customHeight="1">
      <c r="A175" s="34" t="s">
        <v>1205</v>
      </c>
      <c r="B175" s="34" t="s">
        <v>1206</v>
      </c>
      <c r="C175" s="76"/>
      <c r="D175" s="77">
        <v>0.1</v>
      </c>
      <c r="E175" s="78" t="s">
        <v>1204</v>
      </c>
      <c r="F175" s="79"/>
      <c r="G175" s="80"/>
      <c r="H175" s="80" t="s">
        <v>800</v>
      </c>
      <c r="I175" s="80" t="s">
        <v>800</v>
      </c>
      <c r="J175" s="80" t="s">
        <v>800</v>
      </c>
      <c r="K175" s="79" t="s">
        <v>800</v>
      </c>
      <c r="L175" s="79" t="s">
        <v>800</v>
      </c>
      <c r="M175" s="79" t="e">
        <f>#REF!+#REF!+#REF!+#REF!+#REF!+#REF!+#REF!+#REF!</f>
        <v>#REF!</v>
      </c>
    </row>
    <row r="176" spans="1:13" s="34" customFormat="1" ht="18" customHeight="1">
      <c r="A176" s="34" t="s">
        <v>255</v>
      </c>
      <c r="B176" s="34" t="s">
        <v>256</v>
      </c>
      <c r="C176" s="76">
        <v>1</v>
      </c>
      <c r="D176" s="77">
        <v>10</v>
      </c>
      <c r="E176" s="88" t="s">
        <v>1207</v>
      </c>
      <c r="F176" s="79"/>
      <c r="G176" s="80">
        <v>0.8125</v>
      </c>
      <c r="H176" s="80" t="s">
        <v>800</v>
      </c>
      <c r="I176" s="80" t="s">
        <v>800</v>
      </c>
      <c r="J176" s="80">
        <v>0.8125</v>
      </c>
      <c r="K176" s="79" t="s">
        <v>800</v>
      </c>
      <c r="L176" s="79" t="s">
        <v>800</v>
      </c>
      <c r="M176" s="79" t="e">
        <f>#REF!+#REF!+#REF!+#REF!+#REF!+#REF!+#REF!+#REF!</f>
        <v>#REF!</v>
      </c>
    </row>
    <row r="177" spans="1:13" s="34" customFormat="1" ht="18" customHeight="1">
      <c r="A177" s="82" t="s">
        <v>709</v>
      </c>
      <c r="B177" s="34" t="s">
        <v>710</v>
      </c>
      <c r="C177" s="76"/>
      <c r="D177" s="77">
        <v>1.1</v>
      </c>
      <c r="E177" s="78" t="s">
        <v>1208</v>
      </c>
      <c r="F177" s="79"/>
      <c r="G177" s="80"/>
      <c r="H177" s="80"/>
      <c r="I177" s="80"/>
      <c r="J177" s="80"/>
      <c r="K177" s="79" t="s">
        <v>800</v>
      </c>
      <c r="L177" s="79" t="s">
        <v>800</v>
      </c>
      <c r="M177" s="79" t="e">
        <f>#REF!+#REF!+#REF!+#REF!+#REF!+#REF!+#REF!+#REF!</f>
        <v>#REF!</v>
      </c>
    </row>
    <row r="178" spans="1:13" s="34" customFormat="1" ht="18" customHeight="1">
      <c r="A178" s="34" t="s">
        <v>207</v>
      </c>
      <c r="B178" s="34" t="s">
        <v>208</v>
      </c>
      <c r="C178" s="76">
        <v>10</v>
      </c>
      <c r="D178" s="77">
        <v>14</v>
      </c>
      <c r="E178" s="86"/>
      <c r="F178" s="79" t="s">
        <v>800</v>
      </c>
      <c r="G178" s="80">
        <v>5.4375</v>
      </c>
      <c r="H178" s="80">
        <v>2.71875</v>
      </c>
      <c r="I178" s="80">
        <v>0.54375</v>
      </c>
      <c r="J178" s="80" t="s">
        <v>800</v>
      </c>
      <c r="K178" s="79" t="s">
        <v>800</v>
      </c>
      <c r="L178" s="79" t="s">
        <v>800</v>
      </c>
      <c r="M178" s="79" t="e">
        <f>#REF!+#REF!+#REF!+#REF!+#REF!+#REF!+#REF!+#REF!</f>
        <v>#REF!</v>
      </c>
    </row>
    <row r="179" spans="1:13" s="34" customFormat="1" ht="18" customHeight="1">
      <c r="A179" s="34" t="s">
        <v>170</v>
      </c>
      <c r="B179" s="34" t="s">
        <v>472</v>
      </c>
      <c r="C179" s="76">
        <v>11</v>
      </c>
      <c r="D179" s="77">
        <v>10</v>
      </c>
      <c r="E179" s="110"/>
      <c r="F179" s="79" t="s">
        <v>800</v>
      </c>
      <c r="G179" s="80" t="s">
        <v>800</v>
      </c>
      <c r="H179" s="80">
        <v>4.65</v>
      </c>
      <c r="I179" s="80">
        <v>0.58125</v>
      </c>
      <c r="J179" s="80" t="s">
        <v>800</v>
      </c>
      <c r="K179" s="79">
        <v>4.65</v>
      </c>
      <c r="L179" s="79">
        <v>1.1625</v>
      </c>
      <c r="M179" s="79" t="e">
        <f>#REF!+#REF!+#REF!+#REF!+#REF!+#REF!+#REF!+#REF!</f>
        <v>#REF!</v>
      </c>
    </row>
    <row r="180" spans="1:13" s="34" customFormat="1" ht="18" customHeight="1">
      <c r="A180" s="84" t="s">
        <v>727</v>
      </c>
      <c r="B180" s="85" t="s">
        <v>728</v>
      </c>
      <c r="C180" s="97"/>
      <c r="D180" s="98">
        <v>7</v>
      </c>
      <c r="E180" s="78" t="s">
        <v>1209</v>
      </c>
      <c r="F180" s="79"/>
      <c r="G180" s="80"/>
      <c r="H180" s="80"/>
      <c r="I180" s="80"/>
      <c r="J180" s="80"/>
      <c r="K180" s="79"/>
      <c r="L180" s="79"/>
      <c r="M180" s="79" t="e">
        <f>#REF!+#REF!+#REF!+#REF!+#REF!+#REF!+#REF!+#REF!</f>
        <v>#REF!</v>
      </c>
    </row>
    <row r="181" spans="1:13" s="34" customFormat="1" ht="18" customHeight="1">
      <c r="A181" s="34" t="s">
        <v>976</v>
      </c>
      <c r="B181" s="34" t="s">
        <v>977</v>
      </c>
      <c r="C181" s="76"/>
      <c r="D181" s="77">
        <v>3</v>
      </c>
      <c r="E181" s="86" t="s">
        <v>1210</v>
      </c>
      <c r="F181" s="79" t="s">
        <v>800</v>
      </c>
      <c r="G181" s="80" t="s">
        <v>800</v>
      </c>
      <c r="H181" s="80" t="s">
        <v>800</v>
      </c>
      <c r="I181" s="80" t="s">
        <v>800</v>
      </c>
      <c r="J181" s="80" t="s">
        <v>800</v>
      </c>
      <c r="K181" s="79" t="s">
        <v>800</v>
      </c>
      <c r="L181" s="79" t="s">
        <v>800</v>
      </c>
      <c r="M181" s="79" t="e">
        <f>#REF!+#REF!+#REF!+#REF!+#REF!+#REF!+#REF!+#REF!</f>
        <v>#REF!</v>
      </c>
    </row>
    <row r="182" spans="1:13" s="34" customFormat="1" ht="18" customHeight="1">
      <c r="A182" s="34" t="s">
        <v>227</v>
      </c>
      <c r="B182" s="34" t="s">
        <v>978</v>
      </c>
      <c r="C182" s="76">
        <v>2</v>
      </c>
      <c r="D182" s="77">
        <v>13</v>
      </c>
      <c r="E182" s="86"/>
      <c r="F182" s="79">
        <v>1.40625</v>
      </c>
      <c r="G182" s="80" t="s">
        <v>800</v>
      </c>
      <c r="H182" s="80" t="s">
        <v>800</v>
      </c>
      <c r="I182" s="80">
        <v>0.140625</v>
      </c>
      <c r="J182" s="80" t="s">
        <v>800</v>
      </c>
      <c r="K182" s="79" t="s">
        <v>800</v>
      </c>
      <c r="L182" s="79" t="s">
        <v>800</v>
      </c>
      <c r="M182" s="79" t="e">
        <f>#REF!+#REF!+#REF!+#REF!+#REF!+#REF!+#REF!+#REF!</f>
        <v>#REF!</v>
      </c>
    </row>
    <row r="183" spans="1:13" s="34" customFormat="1" ht="18" customHeight="1">
      <c r="A183" s="82" t="s">
        <v>28</v>
      </c>
      <c r="B183" s="34" t="s">
        <v>29</v>
      </c>
      <c r="C183" s="102">
        <v>14</v>
      </c>
      <c r="D183" s="103">
        <v>5</v>
      </c>
      <c r="E183" s="86"/>
      <c r="F183" s="79" t="s">
        <v>800</v>
      </c>
      <c r="G183" s="80">
        <v>6.440625</v>
      </c>
      <c r="H183" s="80">
        <v>6.440625</v>
      </c>
      <c r="I183" s="80">
        <v>1.43125</v>
      </c>
      <c r="J183" s="80" t="s">
        <v>800</v>
      </c>
      <c r="K183" s="79" t="s">
        <v>800</v>
      </c>
      <c r="L183" s="79" t="s">
        <v>800</v>
      </c>
      <c r="M183" s="79" t="e">
        <f>#REF!+#REF!+#REF!+#REF!+#REF!+#REF!+#REF!+#REF!</f>
        <v>#REF!</v>
      </c>
    </row>
    <row r="184" spans="1:13" s="34" customFormat="1" ht="18" customHeight="1">
      <c r="A184" s="34" t="s">
        <v>277</v>
      </c>
      <c r="B184" s="34" t="s">
        <v>278</v>
      </c>
      <c r="C184" s="76">
        <v>5</v>
      </c>
      <c r="D184" s="77">
        <v>7</v>
      </c>
      <c r="E184" s="86"/>
      <c r="F184" s="79" t="s">
        <v>800</v>
      </c>
      <c r="G184" s="80" t="s">
        <v>800</v>
      </c>
      <c r="H184" s="80" t="s">
        <v>800</v>
      </c>
      <c r="I184" s="80" t="s">
        <v>800</v>
      </c>
      <c r="J184" s="80">
        <v>2.71875</v>
      </c>
      <c r="K184" s="79">
        <v>2.71875</v>
      </c>
      <c r="L184" s="79" t="s">
        <v>800</v>
      </c>
      <c r="M184" s="79" t="e">
        <f>#REF!+#REF!+#REF!+#REF!+#REF!+#REF!+#REF!+#REF!</f>
        <v>#REF!</v>
      </c>
    </row>
    <row r="185" spans="1:13" s="34" customFormat="1" ht="18" customHeight="1">
      <c r="A185" s="2" t="s">
        <v>929</v>
      </c>
      <c r="B185" s="2" t="s">
        <v>930</v>
      </c>
      <c r="C185" s="102"/>
      <c r="D185" s="103">
        <v>0</v>
      </c>
      <c r="E185" s="88" t="s">
        <v>1124</v>
      </c>
      <c r="F185" s="79"/>
      <c r="G185" s="80"/>
      <c r="H185" s="80"/>
      <c r="I185" s="80" t="s">
        <v>800</v>
      </c>
      <c r="J185" s="80" t="s">
        <v>800</v>
      </c>
      <c r="K185" s="79" t="s">
        <v>800</v>
      </c>
      <c r="L185" s="79" t="s">
        <v>800</v>
      </c>
      <c r="M185" s="79" t="e">
        <f>#REF!+#REF!+#REF!+#REF!+#REF!+#REF!+#REF!+#REF!</f>
        <v>#REF!</v>
      </c>
    </row>
    <row r="186" spans="1:13" s="34" customFormat="1" ht="18" customHeight="1">
      <c r="A186" s="2" t="s">
        <v>986</v>
      </c>
      <c r="B186" s="2" t="s">
        <v>987</v>
      </c>
      <c r="C186" s="76"/>
      <c r="D186" s="77">
        <v>1</v>
      </c>
      <c r="E186" s="78" t="s">
        <v>1211</v>
      </c>
      <c r="F186" s="79"/>
      <c r="G186" s="80"/>
      <c r="H186" s="80"/>
      <c r="I186" s="80"/>
      <c r="J186" s="80" t="s">
        <v>800</v>
      </c>
      <c r="K186" s="79" t="s">
        <v>800</v>
      </c>
      <c r="L186" s="79" t="s">
        <v>800</v>
      </c>
      <c r="M186" s="79" t="e">
        <f>#REF!+#REF!+#REF!+#REF!+#REF!+#REF!+#REF!+#REF!</f>
        <v>#REF!</v>
      </c>
    </row>
    <row r="187" spans="1:13" s="34" customFormat="1" ht="18" customHeight="1">
      <c r="A187" s="34" t="s">
        <v>84</v>
      </c>
      <c r="B187" s="34" t="s">
        <v>85</v>
      </c>
      <c r="C187" s="76">
        <v>3</v>
      </c>
      <c r="D187" s="77">
        <v>8</v>
      </c>
      <c r="E187" s="86"/>
      <c r="F187" s="79" t="s">
        <v>800</v>
      </c>
      <c r="G187" s="80">
        <v>3.5</v>
      </c>
      <c r="H187" s="80" t="s">
        <v>800</v>
      </c>
      <c r="I187" s="80" t="s">
        <v>800</v>
      </c>
      <c r="J187" s="80" t="s">
        <v>800</v>
      </c>
      <c r="K187" s="79" t="s">
        <v>800</v>
      </c>
      <c r="L187" s="79" t="s">
        <v>800</v>
      </c>
      <c r="M187" s="79" t="e">
        <f>#REF!+#REF!+#REF!+#REF!+#REF!+#REF!+#REF!+#REF!</f>
        <v>#REF!</v>
      </c>
    </row>
    <row r="188" spans="1:13" s="34" customFormat="1" ht="18" customHeight="1">
      <c r="A188" s="34" t="s">
        <v>152</v>
      </c>
      <c r="B188" s="34" t="s">
        <v>153</v>
      </c>
      <c r="C188" s="76">
        <v>2</v>
      </c>
      <c r="D188" s="77">
        <v>3</v>
      </c>
      <c r="E188" s="86"/>
      <c r="F188" s="79" t="s">
        <v>800</v>
      </c>
      <c r="G188" s="80">
        <v>2.1875</v>
      </c>
      <c r="H188" s="80" t="s">
        <v>800</v>
      </c>
      <c r="I188" s="80" t="s">
        <v>800</v>
      </c>
      <c r="J188" s="80" t="s">
        <v>800</v>
      </c>
      <c r="K188" s="79" t="s">
        <v>800</v>
      </c>
      <c r="L188" s="79" t="s">
        <v>800</v>
      </c>
      <c r="M188" s="79" t="e">
        <f>#REF!+#REF!+#REF!+#REF!+#REF!+#REF!+#REF!+#REF!</f>
        <v>#REF!</v>
      </c>
    </row>
    <row r="189" spans="1:13" s="34" customFormat="1" ht="18" customHeight="1">
      <c r="A189" s="34" t="s">
        <v>527</v>
      </c>
      <c r="B189" s="34" t="s">
        <v>252</v>
      </c>
      <c r="C189" s="76"/>
      <c r="D189" s="77">
        <v>0.5</v>
      </c>
      <c r="E189" s="88" t="s">
        <v>1212</v>
      </c>
      <c r="F189" s="79"/>
      <c r="G189" s="80"/>
      <c r="H189" s="80"/>
      <c r="I189" s="80" t="s">
        <v>800</v>
      </c>
      <c r="J189" s="80" t="s">
        <v>800</v>
      </c>
      <c r="K189" s="79" t="s">
        <v>800</v>
      </c>
      <c r="L189" s="79" t="s">
        <v>800</v>
      </c>
      <c r="M189" s="79" t="e">
        <f>#REF!+#REF!+#REF!+#REF!+#REF!+#REF!+#REF!+#REF!</f>
        <v>#REF!</v>
      </c>
    </row>
    <row r="190" spans="1:13" s="34" customFormat="1" ht="18" customHeight="1">
      <c r="A190" s="82" t="s">
        <v>264</v>
      </c>
      <c r="B190" s="34" t="s">
        <v>265</v>
      </c>
      <c r="C190" s="76"/>
      <c r="D190" s="77">
        <v>9</v>
      </c>
      <c r="E190" s="86"/>
      <c r="F190" s="79" t="s">
        <v>800</v>
      </c>
      <c r="G190" s="80">
        <v>0.5625</v>
      </c>
      <c r="H190" s="80" t="s">
        <v>800</v>
      </c>
      <c r="I190" s="80" t="s">
        <v>800</v>
      </c>
      <c r="J190" s="80" t="s">
        <v>800</v>
      </c>
      <c r="K190" s="79" t="s">
        <v>800</v>
      </c>
      <c r="L190" s="79" t="s">
        <v>800</v>
      </c>
      <c r="M190" s="79" t="e">
        <f>#REF!+#REF!+#REF!+#REF!+#REF!+#REF!+#REF!+#REF!</f>
        <v>#REF!</v>
      </c>
    </row>
    <row r="191" spans="1:13" s="34" customFormat="1" ht="18" customHeight="1">
      <c r="A191" s="34" t="s">
        <v>1213</v>
      </c>
      <c r="B191" s="34" t="s">
        <v>1214</v>
      </c>
      <c r="C191" s="76"/>
      <c r="D191" s="77">
        <v>0</v>
      </c>
      <c r="E191" s="78" t="s">
        <v>1215</v>
      </c>
      <c r="F191" s="79"/>
      <c r="G191" s="80"/>
      <c r="H191" s="80"/>
      <c r="I191" s="80"/>
      <c r="J191" s="80" t="s">
        <v>800</v>
      </c>
      <c r="K191" s="79" t="s">
        <v>800</v>
      </c>
      <c r="L191" s="79" t="s">
        <v>800</v>
      </c>
      <c r="M191" s="79" t="e">
        <f>#REF!+#REF!+#REF!+#REF!+#REF!+#REF!+#REF!+#REF!</f>
        <v>#REF!</v>
      </c>
    </row>
    <row r="192" spans="1:13" s="34" customFormat="1" ht="18" customHeight="1">
      <c r="A192" s="84" t="s">
        <v>229</v>
      </c>
      <c r="B192" s="85" t="s">
        <v>230</v>
      </c>
      <c r="C192" s="97">
        <v>1</v>
      </c>
      <c r="D192" s="98">
        <v>2</v>
      </c>
      <c r="E192" s="86"/>
      <c r="F192" s="79" t="s">
        <v>800</v>
      </c>
      <c r="G192" s="80">
        <v>1.125</v>
      </c>
      <c r="H192" s="80" t="s">
        <v>800</v>
      </c>
      <c r="I192" s="80" t="s">
        <v>800</v>
      </c>
      <c r="J192" s="80" t="s">
        <v>800</v>
      </c>
      <c r="K192" s="79" t="s">
        <v>800</v>
      </c>
      <c r="L192" s="79" t="s">
        <v>800</v>
      </c>
      <c r="M192" s="79" t="e">
        <f>#REF!+#REF!+#REF!+#REF!+#REF!+#REF!+#REF!+#REF!</f>
        <v>#REF!</v>
      </c>
    </row>
    <row r="193" spans="1:13" s="34" customFormat="1" ht="18" customHeight="1">
      <c r="A193" s="84" t="s">
        <v>58</v>
      </c>
      <c r="B193" s="85" t="s">
        <v>59</v>
      </c>
      <c r="C193" s="97">
        <v>6</v>
      </c>
      <c r="D193" s="98">
        <v>7</v>
      </c>
      <c r="E193" s="86"/>
      <c r="F193" s="79" t="s">
        <v>800</v>
      </c>
      <c r="G193" s="80">
        <v>6.115625</v>
      </c>
      <c r="H193" s="80" t="s">
        <v>800</v>
      </c>
      <c r="I193" s="80">
        <v>0.321875</v>
      </c>
      <c r="J193" s="80" t="s">
        <v>800</v>
      </c>
      <c r="K193" s="79" t="s">
        <v>800</v>
      </c>
      <c r="L193" s="79" t="s">
        <v>800</v>
      </c>
      <c r="M193" s="79" t="e">
        <f>#REF!+#REF!+#REF!+#REF!+#REF!+#REF!+#REF!+#REF!</f>
        <v>#REF!</v>
      </c>
    </row>
    <row r="194" spans="1:13" s="34" customFormat="1" ht="18" customHeight="1">
      <c r="A194" s="84" t="s">
        <v>72</v>
      </c>
      <c r="B194" s="85" t="s">
        <v>73</v>
      </c>
      <c r="C194" s="97"/>
      <c r="D194" s="98">
        <v>3</v>
      </c>
      <c r="E194" s="86"/>
      <c r="F194" s="79" t="s">
        <v>800</v>
      </c>
      <c r="G194" s="80" t="s">
        <v>800</v>
      </c>
      <c r="H194" s="80" t="s">
        <v>800</v>
      </c>
      <c r="I194" s="80" t="s">
        <v>800</v>
      </c>
      <c r="J194" s="80">
        <v>0.09375</v>
      </c>
      <c r="K194" s="79">
        <v>0.09375</v>
      </c>
      <c r="L194" s="79" t="s">
        <v>800</v>
      </c>
      <c r="M194" s="79" t="e">
        <f>#REF!+#REF!+#REF!+#REF!+#REF!+#REF!+#REF!+#REF!</f>
        <v>#REF!</v>
      </c>
    </row>
    <row r="195" spans="1:13" s="34" customFormat="1" ht="18" customHeight="1">
      <c r="A195" s="84" t="s">
        <v>209</v>
      </c>
      <c r="B195" s="85" t="s">
        <v>210</v>
      </c>
      <c r="C195" s="97"/>
      <c r="D195" s="98">
        <v>10</v>
      </c>
      <c r="E195" s="78"/>
      <c r="F195" s="79" t="s">
        <v>800</v>
      </c>
      <c r="G195" s="80" t="s">
        <v>800</v>
      </c>
      <c r="H195" s="80">
        <v>0.625</v>
      </c>
      <c r="I195" s="80" t="s">
        <v>800</v>
      </c>
      <c r="J195" s="80" t="s">
        <v>800</v>
      </c>
      <c r="K195" s="79" t="s">
        <v>800</v>
      </c>
      <c r="L195" s="79" t="s">
        <v>800</v>
      </c>
      <c r="M195" s="79" t="e">
        <f>#REF!+#REF!+#REF!+#REF!+#REF!+#REF!+#REF!+#REF!</f>
        <v>#REF!</v>
      </c>
    </row>
    <row r="196" spans="1:13" s="34" customFormat="1" ht="18" customHeight="1">
      <c r="A196" s="34" t="s">
        <v>31</v>
      </c>
      <c r="B196" s="34" t="s">
        <v>32</v>
      </c>
      <c r="C196" s="76"/>
      <c r="D196" s="77">
        <v>0.4</v>
      </c>
      <c r="E196" s="91" t="s">
        <v>1093</v>
      </c>
      <c r="F196" s="79"/>
      <c r="G196" s="80"/>
      <c r="H196" s="80" t="s">
        <v>800</v>
      </c>
      <c r="I196" s="80" t="s">
        <v>800</v>
      </c>
      <c r="J196" s="80" t="s">
        <v>800</v>
      </c>
      <c r="K196" s="79" t="s">
        <v>800</v>
      </c>
      <c r="L196" s="79" t="s">
        <v>800</v>
      </c>
      <c r="M196" s="79" t="e">
        <f>#REF!+#REF!+#REF!+#REF!+#REF!+#REF!+#REF!+#REF!</f>
        <v>#REF!</v>
      </c>
    </row>
    <row r="197" spans="1:13" s="34" customFormat="1" ht="18" customHeight="1">
      <c r="A197" s="34" t="s">
        <v>257</v>
      </c>
      <c r="B197" s="34" t="s">
        <v>723</v>
      </c>
      <c r="C197" s="76"/>
      <c r="D197" s="77">
        <v>14</v>
      </c>
      <c r="E197" s="88" t="s">
        <v>1216</v>
      </c>
      <c r="F197" s="79"/>
      <c r="G197" s="80"/>
      <c r="H197" s="80"/>
      <c r="I197" s="80"/>
      <c r="J197" s="80"/>
      <c r="K197" s="79" t="s">
        <v>800</v>
      </c>
      <c r="L197" s="79" t="s">
        <v>800</v>
      </c>
      <c r="M197" s="79" t="e">
        <f>#REF!+#REF!+#REF!+#REF!+#REF!+#REF!+#REF!+#REF!</f>
        <v>#REF!</v>
      </c>
    </row>
    <row r="198" spans="1:13" s="34" customFormat="1" ht="18" customHeight="1">
      <c r="A198" s="34" t="s">
        <v>258</v>
      </c>
      <c r="B198" s="34" t="s">
        <v>259</v>
      </c>
      <c r="C198" s="76"/>
      <c r="D198" s="77">
        <v>1</v>
      </c>
      <c r="E198" s="88" t="s">
        <v>1217</v>
      </c>
      <c r="F198" s="79"/>
      <c r="G198" s="80"/>
      <c r="H198" s="80"/>
      <c r="I198" s="80" t="s">
        <v>800</v>
      </c>
      <c r="J198" s="80" t="s">
        <v>800</v>
      </c>
      <c r="K198" s="79" t="s">
        <v>800</v>
      </c>
      <c r="L198" s="79" t="s">
        <v>800</v>
      </c>
      <c r="M198" s="79" t="e">
        <f>#REF!+#REF!+#REF!+#REF!+#REF!+#REF!+#REF!+#REF!</f>
        <v>#REF!</v>
      </c>
    </row>
    <row r="199" spans="1:13" s="34" customFormat="1" ht="18" customHeight="1">
      <c r="A199" s="34" t="s">
        <v>937</v>
      </c>
      <c r="B199" s="34" t="s">
        <v>55</v>
      </c>
      <c r="C199" s="76"/>
      <c r="D199" s="77">
        <v>2</v>
      </c>
      <c r="E199" s="88" t="s">
        <v>1218</v>
      </c>
      <c r="F199" s="79"/>
      <c r="G199" s="80"/>
      <c r="H199" s="80" t="s">
        <v>800</v>
      </c>
      <c r="I199" s="80" t="s">
        <v>800</v>
      </c>
      <c r="J199" s="80" t="s">
        <v>800</v>
      </c>
      <c r="K199" s="79" t="s">
        <v>800</v>
      </c>
      <c r="L199" s="79" t="s">
        <v>800</v>
      </c>
      <c r="M199" s="79" t="e">
        <f>#REF!+#REF!+#REF!+#REF!+#REF!+#REF!+#REF!+#REF!</f>
        <v>#REF!</v>
      </c>
    </row>
    <row r="200" spans="1:13" s="34" customFormat="1" ht="18" customHeight="1">
      <c r="A200" s="34" t="s">
        <v>118</v>
      </c>
      <c r="B200" s="85" t="s">
        <v>661</v>
      </c>
      <c r="C200" s="76">
        <v>1</v>
      </c>
      <c r="D200" s="77">
        <v>3</v>
      </c>
      <c r="E200" s="81"/>
      <c r="F200" s="79" t="s">
        <v>800</v>
      </c>
      <c r="G200" s="80" t="s">
        <v>800</v>
      </c>
      <c r="H200" s="80" t="s">
        <v>800</v>
      </c>
      <c r="I200" s="80" t="s">
        <v>800</v>
      </c>
      <c r="J200" s="80" t="s">
        <v>800</v>
      </c>
      <c r="K200" s="79">
        <v>1.1875</v>
      </c>
      <c r="L200" s="79" t="s">
        <v>800</v>
      </c>
      <c r="M200" s="79" t="e">
        <f>#REF!+#REF!+#REF!+#REF!+#REF!+#REF!+#REF!+#REF!</f>
        <v>#REF!</v>
      </c>
    </row>
    <row r="201" spans="1:13" s="34" customFormat="1" ht="18" customHeight="1">
      <c r="A201" s="34" t="s">
        <v>119</v>
      </c>
      <c r="B201" s="85" t="s">
        <v>662</v>
      </c>
      <c r="C201" s="76">
        <v>3</v>
      </c>
      <c r="D201" s="77">
        <v>3</v>
      </c>
      <c r="E201" s="81"/>
      <c r="F201" s="79" t="s">
        <v>800</v>
      </c>
      <c r="G201" s="80">
        <v>0.796875</v>
      </c>
      <c r="H201" s="80">
        <v>2.390625</v>
      </c>
      <c r="I201" s="80" t="s">
        <v>800</v>
      </c>
      <c r="J201" s="80" t="s">
        <v>800</v>
      </c>
      <c r="K201" s="79" t="s">
        <v>800</v>
      </c>
      <c r="L201" s="79" t="s">
        <v>800</v>
      </c>
      <c r="M201" s="79" t="e">
        <f>#REF!+#REF!+#REF!+#REF!+#REF!+#REF!+#REF!+#REF!</f>
        <v>#REF!</v>
      </c>
    </row>
    <row r="202" spans="1:13" s="34" customFormat="1" ht="18" customHeight="1">
      <c r="A202" s="34" t="s">
        <v>173</v>
      </c>
      <c r="B202" s="85" t="s">
        <v>663</v>
      </c>
      <c r="C202" s="76">
        <v>5</v>
      </c>
      <c r="D202" s="77">
        <v>11</v>
      </c>
      <c r="E202" s="81"/>
      <c r="F202" s="79" t="s">
        <v>800</v>
      </c>
      <c r="G202" s="80" t="s">
        <v>800</v>
      </c>
      <c r="H202" s="80">
        <v>5.11875</v>
      </c>
      <c r="I202" s="80">
        <v>0.284375</v>
      </c>
      <c r="J202" s="80" t="s">
        <v>800</v>
      </c>
      <c r="K202" s="79" t="s">
        <v>800</v>
      </c>
      <c r="L202" s="79" t="s">
        <v>800</v>
      </c>
      <c r="M202" s="79" t="e">
        <f>#REF!+#REF!+#REF!+#REF!+#REF!+#REF!+#REF!+#REF!</f>
        <v>#REF!</v>
      </c>
    </row>
    <row r="203" spans="1:13" s="34" customFormat="1" ht="18" customHeight="1">
      <c r="A203" s="34" t="s">
        <v>184</v>
      </c>
      <c r="B203" s="85" t="s">
        <v>664</v>
      </c>
      <c r="C203" s="76">
        <v>1</v>
      </c>
      <c r="D203" s="77">
        <v>7</v>
      </c>
      <c r="E203" s="81"/>
      <c r="F203" s="79" t="s">
        <v>800</v>
      </c>
      <c r="G203" s="80" t="s">
        <v>800</v>
      </c>
      <c r="H203" s="80" t="s">
        <v>800</v>
      </c>
      <c r="I203" s="80">
        <v>1.4375</v>
      </c>
      <c r="J203" s="80" t="s">
        <v>800</v>
      </c>
      <c r="K203" s="79" t="s">
        <v>800</v>
      </c>
      <c r="L203" s="79" t="s">
        <v>800</v>
      </c>
      <c r="M203" s="79" t="e">
        <f>#REF!+#REF!+#REF!+#REF!+#REF!+#REF!+#REF!+#REF!</f>
        <v>#REF!</v>
      </c>
    </row>
    <row r="204" spans="1:13" s="34" customFormat="1" ht="18" customHeight="1">
      <c r="A204" s="84" t="s">
        <v>272</v>
      </c>
      <c r="B204" s="85" t="s">
        <v>666</v>
      </c>
      <c r="C204" s="97"/>
      <c r="D204" s="98">
        <v>11</v>
      </c>
      <c r="E204" s="83"/>
      <c r="F204" s="79" t="s">
        <v>800</v>
      </c>
      <c r="G204" s="80" t="s">
        <v>800</v>
      </c>
      <c r="H204" s="80" t="s">
        <v>800</v>
      </c>
      <c r="I204" s="80" t="s">
        <v>800</v>
      </c>
      <c r="J204" s="80">
        <v>0.226875</v>
      </c>
      <c r="K204" s="79">
        <v>0.460625</v>
      </c>
      <c r="L204" s="79" t="s">
        <v>800</v>
      </c>
      <c r="M204" s="79" t="e">
        <f>#REF!+#REF!+#REF!+#REF!+#REF!+#REF!+#REF!+#REF!</f>
        <v>#REF!</v>
      </c>
    </row>
    <row r="205" spans="1:13" s="34" customFormat="1" ht="18" customHeight="1">
      <c r="A205" s="34" t="s">
        <v>246</v>
      </c>
      <c r="B205" s="85" t="s">
        <v>665</v>
      </c>
      <c r="C205" s="76">
        <v>7</v>
      </c>
      <c r="D205" s="77">
        <v>10</v>
      </c>
      <c r="E205" s="83"/>
      <c r="F205" s="79" t="s">
        <v>800</v>
      </c>
      <c r="G205" s="80">
        <v>3.43125</v>
      </c>
      <c r="H205" s="80">
        <v>3.43125</v>
      </c>
      <c r="I205" s="80">
        <v>0.38125</v>
      </c>
      <c r="J205" s="80" t="s">
        <v>800</v>
      </c>
      <c r="K205" s="79" t="s">
        <v>800</v>
      </c>
      <c r="L205" s="79" t="s">
        <v>800</v>
      </c>
      <c r="M205" s="79" t="e">
        <f>#REF!+#REF!+#REF!+#REF!+#REF!+#REF!+#REF!+#REF!</f>
        <v>#REF!</v>
      </c>
    </row>
    <row r="206" spans="1:13" s="34" customFormat="1" ht="18" customHeight="1">
      <c r="A206" s="34" t="s">
        <v>86</v>
      </c>
      <c r="B206" s="85" t="s">
        <v>660</v>
      </c>
      <c r="C206" s="76">
        <v>5</v>
      </c>
      <c r="D206" s="77">
        <v>10</v>
      </c>
      <c r="E206" s="81"/>
      <c r="F206" s="79" t="s">
        <v>800</v>
      </c>
      <c r="G206" s="80">
        <v>5.625</v>
      </c>
      <c r="H206" s="80" t="s">
        <v>800</v>
      </c>
      <c r="I206" s="80" t="s">
        <v>800</v>
      </c>
      <c r="J206" s="80" t="s">
        <v>800</v>
      </c>
      <c r="K206" s="79" t="s">
        <v>800</v>
      </c>
      <c r="L206" s="79" t="s">
        <v>800</v>
      </c>
      <c r="M206" s="79" t="e">
        <f>#REF!+#REF!+#REF!+#REF!+#REF!+#REF!+#REF!+#REF!</f>
        <v>#REF!</v>
      </c>
    </row>
    <row r="207" spans="1:13" s="34" customFormat="1" ht="18" customHeight="1">
      <c r="A207" s="34" t="s">
        <v>681</v>
      </c>
      <c r="B207" s="85" t="s">
        <v>682</v>
      </c>
      <c r="C207" s="97"/>
      <c r="D207" s="98">
        <v>1</v>
      </c>
      <c r="E207" s="78" t="s">
        <v>1219</v>
      </c>
      <c r="F207" s="79"/>
      <c r="G207" s="80"/>
      <c r="H207" s="80"/>
      <c r="I207" s="80"/>
      <c r="J207" s="80" t="s">
        <v>800</v>
      </c>
      <c r="K207" s="79" t="s">
        <v>800</v>
      </c>
      <c r="L207" s="79" t="s">
        <v>800</v>
      </c>
      <c r="M207" s="79" t="e">
        <f>#REF!+#REF!+#REF!+#REF!+#REF!+#REF!+#REF!+#REF!</f>
        <v>#REF!</v>
      </c>
    </row>
    <row r="208" spans="1:13" s="34" customFormat="1" ht="18" customHeight="1">
      <c r="A208" s="34" t="s">
        <v>1220</v>
      </c>
      <c r="B208" s="34" t="s">
        <v>674</v>
      </c>
      <c r="C208" s="76"/>
      <c r="D208" s="77">
        <v>1</v>
      </c>
      <c r="E208" s="88" t="s">
        <v>1221</v>
      </c>
      <c r="F208" s="79"/>
      <c r="G208" s="80"/>
      <c r="H208" s="80"/>
      <c r="I208" s="80" t="s">
        <v>800</v>
      </c>
      <c r="J208" s="80" t="s">
        <v>800</v>
      </c>
      <c r="K208" s="79" t="s">
        <v>800</v>
      </c>
      <c r="L208" s="79" t="s">
        <v>800</v>
      </c>
      <c r="M208" s="79" t="e">
        <f>#REF!+#REF!+#REF!+#REF!+#REF!+#REF!+#REF!+#REF!</f>
        <v>#REF!</v>
      </c>
    </row>
    <row r="209" spans="1:13" s="34" customFormat="1" ht="18" customHeight="1">
      <c r="A209" s="82" t="s">
        <v>78</v>
      </c>
      <c r="B209" s="34" t="s">
        <v>79</v>
      </c>
      <c r="C209" s="76">
        <v>2</v>
      </c>
      <c r="D209" s="77">
        <v>8</v>
      </c>
      <c r="E209" s="88" t="s">
        <v>1222</v>
      </c>
      <c r="F209" s="79"/>
      <c r="G209" s="80"/>
      <c r="H209" s="80"/>
      <c r="I209" s="80"/>
      <c r="J209" s="80"/>
      <c r="K209" s="79"/>
      <c r="L209" s="79" t="s">
        <v>800</v>
      </c>
      <c r="M209" s="79" t="e">
        <f>#REF!+#REF!+#REF!+#REF!+#REF!+#REF!+#REF!+#REF!</f>
        <v>#REF!</v>
      </c>
    </row>
    <row r="210" spans="1:13" s="34" customFormat="1" ht="18" customHeight="1">
      <c r="A210" s="34" t="s">
        <v>324</v>
      </c>
      <c r="B210" s="34" t="s">
        <v>743</v>
      </c>
      <c r="C210" s="76"/>
      <c r="D210" s="77">
        <v>9</v>
      </c>
      <c r="E210" s="81"/>
      <c r="F210" s="79" t="s">
        <v>800</v>
      </c>
      <c r="G210" s="80" t="s">
        <v>800</v>
      </c>
      <c r="H210" s="80" t="s">
        <v>800</v>
      </c>
      <c r="I210" s="80" t="s">
        <v>800</v>
      </c>
      <c r="J210" s="80">
        <v>0.28125</v>
      </c>
      <c r="K210" s="79">
        <v>0.28125</v>
      </c>
      <c r="L210" s="79" t="s">
        <v>800</v>
      </c>
      <c r="M210" s="79" t="e">
        <f>#REF!+#REF!+#REF!+#REF!+#REF!+#REF!+#REF!+#REF!</f>
        <v>#REF!</v>
      </c>
    </row>
    <row r="211" spans="1:13" s="34" customFormat="1" ht="18" customHeight="1">
      <c r="A211" s="34" t="s">
        <v>203</v>
      </c>
      <c r="B211" s="34" t="s">
        <v>204</v>
      </c>
      <c r="C211" s="76"/>
      <c r="D211" s="77">
        <v>0.5</v>
      </c>
      <c r="E211" s="109" t="s">
        <v>1223</v>
      </c>
      <c r="F211" s="79"/>
      <c r="G211" s="80"/>
      <c r="H211" s="80"/>
      <c r="I211" s="80"/>
      <c r="J211" s="80" t="s">
        <v>800</v>
      </c>
      <c r="K211" s="79" t="s">
        <v>800</v>
      </c>
      <c r="L211" s="79" t="s">
        <v>800</v>
      </c>
      <c r="M211" s="79" t="e">
        <f>#REF!+#REF!+#REF!+#REF!+#REF!+#REF!+#REF!+#REF!</f>
        <v>#REF!</v>
      </c>
    </row>
    <row r="212" spans="1:13" s="34" customFormat="1" ht="18" customHeight="1">
      <c r="A212" s="34" t="s">
        <v>92</v>
      </c>
      <c r="B212" s="34" t="s">
        <v>93</v>
      </c>
      <c r="C212" s="111"/>
      <c r="D212" s="77">
        <v>0.1</v>
      </c>
      <c r="E212" s="78" t="s">
        <v>1224</v>
      </c>
      <c r="F212" s="79"/>
      <c r="G212" s="80"/>
      <c r="H212" s="80"/>
      <c r="I212" s="80" t="s">
        <v>800</v>
      </c>
      <c r="J212" s="80" t="s">
        <v>800</v>
      </c>
      <c r="K212" s="79" t="s">
        <v>800</v>
      </c>
      <c r="L212" s="79" t="s">
        <v>800</v>
      </c>
      <c r="M212" s="79" t="e">
        <f>#REF!+#REF!+#REF!+#REF!+#REF!+#REF!+#REF!+#REF!</f>
        <v>#REF!</v>
      </c>
    </row>
    <row r="213" spans="1:13" s="34" customFormat="1" ht="18" customHeight="1">
      <c r="A213" s="34" t="s">
        <v>112</v>
      </c>
      <c r="B213" s="34" t="s">
        <v>113</v>
      </c>
      <c r="C213" s="76">
        <v>7</v>
      </c>
      <c r="D213" s="77">
        <v>7</v>
      </c>
      <c r="E213" s="86"/>
      <c r="F213" s="79">
        <v>5.95</v>
      </c>
      <c r="G213" s="80">
        <v>1.115625</v>
      </c>
      <c r="H213" s="80" t="s">
        <v>800</v>
      </c>
      <c r="I213" s="80">
        <v>0.371875</v>
      </c>
      <c r="J213" s="80" t="s">
        <v>800</v>
      </c>
      <c r="K213" s="79" t="s">
        <v>800</v>
      </c>
      <c r="L213" s="79" t="s">
        <v>800</v>
      </c>
      <c r="M213" s="79" t="e">
        <f>#REF!+#REF!+#REF!+#REF!+#REF!+#REF!+#REF!+#REF!</f>
        <v>#REF!</v>
      </c>
    </row>
    <row r="214" spans="1:13" s="34" customFormat="1" ht="18" customHeight="1">
      <c r="A214" s="34" t="s">
        <v>319</v>
      </c>
      <c r="B214" s="34" t="s">
        <v>320</v>
      </c>
      <c r="C214" s="76">
        <v>2</v>
      </c>
      <c r="D214" s="77">
        <v>4</v>
      </c>
      <c r="E214" s="86"/>
      <c r="F214" s="79" t="s">
        <v>800</v>
      </c>
      <c r="G214" s="80">
        <v>2.25</v>
      </c>
      <c r="H214" s="80" t="s">
        <v>800</v>
      </c>
      <c r="I214" s="80" t="s">
        <v>800</v>
      </c>
      <c r="J214" s="80" t="s">
        <v>800</v>
      </c>
      <c r="K214" s="79" t="s">
        <v>800</v>
      </c>
      <c r="L214" s="79" t="s">
        <v>800</v>
      </c>
      <c r="M214" s="79" t="e">
        <f>#REF!+#REF!+#REF!+#REF!+#REF!+#REF!+#REF!+#REF!</f>
        <v>#REF!</v>
      </c>
    </row>
    <row r="215" spans="1:13" s="34" customFormat="1" ht="18" customHeight="1">
      <c r="A215" s="2" t="s">
        <v>958</v>
      </c>
      <c r="B215" s="34" t="s">
        <v>959</v>
      </c>
      <c r="C215" s="76"/>
      <c r="D215" s="77">
        <v>0.1</v>
      </c>
      <c r="E215" s="78" t="s">
        <v>1225</v>
      </c>
      <c r="F215" s="79"/>
      <c r="G215" s="80"/>
      <c r="H215" s="80"/>
      <c r="I215" s="80" t="s">
        <v>800</v>
      </c>
      <c r="J215" s="80" t="s">
        <v>800</v>
      </c>
      <c r="K215" s="79" t="s">
        <v>800</v>
      </c>
      <c r="L215" s="79" t="s">
        <v>800</v>
      </c>
      <c r="M215" s="79" t="e">
        <f>#REF!+#REF!+#REF!+#REF!+#REF!+#REF!+#REF!+#REF!</f>
        <v>#REF!</v>
      </c>
    </row>
    <row r="216" spans="1:13" s="34" customFormat="1" ht="18" customHeight="1">
      <c r="A216" s="34" t="s">
        <v>260</v>
      </c>
      <c r="B216" s="34" t="s">
        <v>261</v>
      </c>
      <c r="C216" s="76">
        <v>20</v>
      </c>
      <c r="D216" s="77">
        <v>1</v>
      </c>
      <c r="E216" s="112"/>
      <c r="F216" s="79">
        <v>10.03125</v>
      </c>
      <c r="G216" s="80">
        <v>4.0125</v>
      </c>
      <c r="H216" s="80">
        <v>5.015625</v>
      </c>
      <c r="I216" s="80">
        <v>1.003125</v>
      </c>
      <c r="J216" s="80" t="s">
        <v>800</v>
      </c>
      <c r="K216" s="79" t="s">
        <v>800</v>
      </c>
      <c r="L216" s="79" t="s">
        <v>800</v>
      </c>
      <c r="M216" s="79" t="e">
        <f>#REF!+#REF!+#REF!+#REF!+#REF!+#REF!+#REF!+#REF!</f>
        <v>#REF!</v>
      </c>
    </row>
    <row r="217" spans="1:13" s="34" customFormat="1" ht="18" customHeight="1">
      <c r="A217" s="34" t="s">
        <v>1226</v>
      </c>
      <c r="B217" s="34" t="s">
        <v>309</v>
      </c>
      <c r="C217" s="76">
        <v>1</v>
      </c>
      <c r="D217" s="77">
        <v>12</v>
      </c>
      <c r="E217" s="83"/>
      <c r="F217" s="79" t="s">
        <v>800</v>
      </c>
      <c r="G217" s="80">
        <v>0.875</v>
      </c>
      <c r="H217" s="80">
        <v>0.7875</v>
      </c>
      <c r="I217" s="80">
        <v>0.0875</v>
      </c>
      <c r="J217" s="80" t="s">
        <v>800</v>
      </c>
      <c r="K217" s="79" t="s">
        <v>800</v>
      </c>
      <c r="L217" s="79">
        <v>16</v>
      </c>
      <c r="M217" s="79" t="e">
        <f>#REF!+#REF!+#REF!+#REF!+#REF!+#REF!+#REF!+#REF!</f>
        <v>#REF!</v>
      </c>
    </row>
    <row r="218" spans="1:13" s="34" customFormat="1" ht="18" customHeight="1">
      <c r="A218" s="84" t="s">
        <v>740</v>
      </c>
      <c r="B218" s="85" t="s">
        <v>741</v>
      </c>
      <c r="C218" s="76"/>
      <c r="D218" s="77">
        <v>1</v>
      </c>
      <c r="E218" s="78" t="s">
        <v>1227</v>
      </c>
      <c r="F218" s="79"/>
      <c r="G218" s="80"/>
      <c r="H218" s="80"/>
      <c r="I218" s="80"/>
      <c r="J218" s="80" t="s">
        <v>800</v>
      </c>
      <c r="K218" s="79" t="s">
        <v>800</v>
      </c>
      <c r="L218" s="79" t="s">
        <v>800</v>
      </c>
      <c r="M218" s="79" t="e">
        <f>#REF!+#REF!+#REF!+#REF!+#REF!+#REF!+#REF!+#REF!</f>
        <v>#REF!</v>
      </c>
    </row>
    <row r="219" spans="1:13" s="34" customFormat="1" ht="18" customHeight="1">
      <c r="A219" s="34" t="s">
        <v>36</v>
      </c>
      <c r="B219" s="34" t="s">
        <v>734</v>
      </c>
      <c r="C219" s="97">
        <v>5</v>
      </c>
      <c r="D219" s="98">
        <v>10</v>
      </c>
      <c r="E219" s="86"/>
      <c r="F219" s="79" t="s">
        <v>800</v>
      </c>
      <c r="G219" s="80" t="s">
        <v>800</v>
      </c>
      <c r="H219" s="80" t="s">
        <v>800</v>
      </c>
      <c r="I219" s="80" t="s">
        <v>800</v>
      </c>
      <c r="J219" s="80">
        <v>2.25</v>
      </c>
      <c r="K219" s="79">
        <v>2.8125</v>
      </c>
      <c r="L219" s="79">
        <v>0.5625</v>
      </c>
      <c r="M219" s="79" t="e">
        <f>#REF!+#REF!+#REF!+#REF!+#REF!+#REF!+#REF!+#REF!</f>
        <v>#REF!</v>
      </c>
    </row>
    <row r="220" spans="1:13" s="34" customFormat="1" ht="18" customHeight="1">
      <c r="A220" s="34" t="s">
        <v>735</v>
      </c>
      <c r="B220" s="34" t="s">
        <v>736</v>
      </c>
      <c r="C220" s="76">
        <v>4</v>
      </c>
      <c r="D220" s="77">
        <v>8</v>
      </c>
      <c r="E220" s="86"/>
      <c r="F220" s="79" t="s">
        <v>800</v>
      </c>
      <c r="G220" s="80">
        <v>1.8</v>
      </c>
      <c r="H220" s="80">
        <v>2.7</v>
      </c>
      <c r="I220" s="80" t="s">
        <v>800</v>
      </c>
      <c r="J220" s="80" t="s">
        <v>800</v>
      </c>
      <c r="K220" s="79" t="s">
        <v>800</v>
      </c>
      <c r="L220" s="79" t="s">
        <v>800</v>
      </c>
      <c r="M220" s="79" t="e">
        <f>#REF!+#REF!+#REF!+#REF!+#REF!+#REF!+#REF!+#REF!</f>
        <v>#REF!</v>
      </c>
    </row>
    <row r="221" spans="1:13" s="34" customFormat="1" ht="18" customHeight="1">
      <c r="A221" s="84" t="s">
        <v>737</v>
      </c>
      <c r="B221" s="34" t="s">
        <v>738</v>
      </c>
      <c r="C221" s="76">
        <v>1</v>
      </c>
      <c r="D221" s="77">
        <v>5</v>
      </c>
      <c r="E221" s="88"/>
      <c r="F221" s="79" t="s">
        <v>800</v>
      </c>
      <c r="G221" s="80">
        <v>1.18125</v>
      </c>
      <c r="H221" s="80">
        <v>0.13125</v>
      </c>
      <c r="I221" s="80" t="s">
        <v>800</v>
      </c>
      <c r="J221" s="80" t="s">
        <v>800</v>
      </c>
      <c r="K221" s="79" t="s">
        <v>800</v>
      </c>
      <c r="L221" s="79" t="s">
        <v>800</v>
      </c>
      <c r="M221" s="79" t="e">
        <f>#REF!+#REF!+#REF!+#REF!+#REF!+#REF!+#REF!+#REF!</f>
        <v>#REF!</v>
      </c>
    </row>
    <row r="222" spans="1:13" s="34" customFormat="1" ht="18" customHeight="1">
      <c r="A222" s="89" t="s">
        <v>144</v>
      </c>
      <c r="B222" s="89" t="s">
        <v>145</v>
      </c>
      <c r="C222" s="76">
        <v>2</v>
      </c>
      <c r="D222" s="77">
        <v>9</v>
      </c>
      <c r="E222" s="86"/>
      <c r="F222" s="79" t="s">
        <v>800</v>
      </c>
      <c r="G222" s="80" t="s">
        <v>800</v>
      </c>
      <c r="H222" s="80" t="s">
        <v>800</v>
      </c>
      <c r="I222" s="80" t="s">
        <v>800</v>
      </c>
      <c r="J222" s="80">
        <v>0.76875</v>
      </c>
      <c r="K222" s="79">
        <v>1.28125</v>
      </c>
      <c r="L222" s="79">
        <v>0.5125</v>
      </c>
      <c r="M222" s="79" t="e">
        <f>#REF!+#REF!+#REF!+#REF!+#REF!+#REF!+#REF!+#REF!</f>
        <v>#REF!</v>
      </c>
    </row>
    <row r="223" spans="1:13" s="34" customFormat="1" ht="18" customHeight="1">
      <c r="A223" s="89" t="s">
        <v>1228</v>
      </c>
      <c r="B223" s="89" t="s">
        <v>1229</v>
      </c>
      <c r="C223" s="76"/>
      <c r="D223" s="77">
        <v>8</v>
      </c>
      <c r="E223" s="86"/>
      <c r="F223" s="79" t="s">
        <v>800</v>
      </c>
      <c r="G223" s="80" t="s">
        <v>800</v>
      </c>
      <c r="H223" s="80" t="s">
        <v>800</v>
      </c>
      <c r="I223" s="80" t="s">
        <v>800</v>
      </c>
      <c r="J223" s="80">
        <v>0.15</v>
      </c>
      <c r="K223" s="79">
        <v>0.25</v>
      </c>
      <c r="L223" s="79">
        <v>0.1</v>
      </c>
      <c r="M223" s="79" t="e">
        <f>#REF!+#REF!+#REF!+#REF!+#REF!+#REF!+#REF!+#REF!</f>
        <v>#REF!</v>
      </c>
    </row>
    <row r="224" spans="1:13" s="34" customFormat="1" ht="18" customHeight="1">
      <c r="A224" s="34" t="s">
        <v>70</v>
      </c>
      <c r="B224" s="34" t="s">
        <v>71</v>
      </c>
      <c r="C224" s="76">
        <v>9</v>
      </c>
      <c r="D224" s="77">
        <v>9</v>
      </c>
      <c r="E224" s="83"/>
      <c r="F224" s="79" t="s">
        <v>800</v>
      </c>
      <c r="G224" s="80" t="s">
        <v>800</v>
      </c>
      <c r="H224" s="80" t="s">
        <v>800</v>
      </c>
      <c r="I224" s="80">
        <v>0.478125</v>
      </c>
      <c r="J224" s="80">
        <v>0.478125</v>
      </c>
      <c r="K224" s="79">
        <v>6.69375</v>
      </c>
      <c r="L224" s="79">
        <v>1.9125</v>
      </c>
      <c r="M224" s="79" t="e">
        <f>#REF!+#REF!+#REF!+#REF!+#REF!+#REF!+#REF!+#REF!</f>
        <v>#REF!</v>
      </c>
    </row>
    <row r="225" spans="1:13" s="34" customFormat="1" ht="18" customHeight="1">
      <c r="A225" s="34" t="s">
        <v>1230</v>
      </c>
      <c r="B225" s="34" t="s">
        <v>1231</v>
      </c>
      <c r="C225" s="76"/>
      <c r="D225" s="77">
        <v>0.01</v>
      </c>
      <c r="E225" s="78" t="s">
        <v>1147</v>
      </c>
      <c r="F225" s="79"/>
      <c r="G225" s="80"/>
      <c r="H225" s="80" t="s">
        <v>800</v>
      </c>
      <c r="I225" s="80" t="s">
        <v>800</v>
      </c>
      <c r="J225" s="80" t="s">
        <v>800</v>
      </c>
      <c r="K225" s="79" t="s">
        <v>800</v>
      </c>
      <c r="L225" s="79" t="s">
        <v>800</v>
      </c>
      <c r="M225" s="79" t="e">
        <f>#REF!+#REF!+#REF!+#REF!+#REF!+#REF!+#REF!+#REF!</f>
        <v>#REF!</v>
      </c>
    </row>
    <row r="226" spans="1:13" s="34" customFormat="1" ht="18" customHeight="1">
      <c r="A226" s="34" t="s">
        <v>150</v>
      </c>
      <c r="B226" s="34" t="s">
        <v>151</v>
      </c>
      <c r="C226" s="76"/>
      <c r="D226" s="77">
        <v>3</v>
      </c>
      <c r="E226" s="78" t="s">
        <v>1232</v>
      </c>
      <c r="F226" s="79"/>
      <c r="G226" s="80"/>
      <c r="H226" s="80"/>
      <c r="I226" s="80" t="s">
        <v>800</v>
      </c>
      <c r="J226" s="80" t="s">
        <v>800</v>
      </c>
      <c r="K226" s="79" t="s">
        <v>800</v>
      </c>
      <c r="L226" s="79" t="s">
        <v>800</v>
      </c>
      <c r="M226" s="79" t="e">
        <f>#REF!+#REF!+#REF!+#REF!+#REF!+#REF!+#REF!+#REF!</f>
        <v>#REF!</v>
      </c>
    </row>
    <row r="227" spans="1:13" s="34" customFormat="1" ht="18" customHeight="1">
      <c r="A227" s="34" t="s">
        <v>126</v>
      </c>
      <c r="B227" s="34" t="s">
        <v>127</v>
      </c>
      <c r="C227" s="76"/>
      <c r="D227" s="77">
        <v>2</v>
      </c>
      <c r="E227" s="78" t="s">
        <v>1233</v>
      </c>
      <c r="F227" s="79"/>
      <c r="G227" s="80"/>
      <c r="H227" s="80"/>
      <c r="I227" s="80"/>
      <c r="J227" s="80"/>
      <c r="K227" s="79" t="s">
        <v>800</v>
      </c>
      <c r="L227" s="79" t="s">
        <v>800</v>
      </c>
      <c r="M227" s="79" t="e">
        <f>#REF!+#REF!+#REF!+#REF!+#REF!+#REF!+#REF!+#REF!</f>
        <v>#REF!</v>
      </c>
    </row>
    <row r="228" spans="1:13" s="34" customFormat="1" ht="18" customHeight="1">
      <c r="A228" s="34" t="s">
        <v>114</v>
      </c>
      <c r="B228" s="34" t="s">
        <v>115</v>
      </c>
      <c r="C228" s="76">
        <v>1</v>
      </c>
      <c r="D228" s="77">
        <v>2</v>
      </c>
      <c r="E228" s="78"/>
      <c r="F228" s="79"/>
      <c r="G228" s="80" t="s">
        <v>800</v>
      </c>
      <c r="H228" s="80" t="s">
        <v>800</v>
      </c>
      <c r="I228" s="80">
        <v>0.1125</v>
      </c>
      <c r="J228" s="80" t="s">
        <v>800</v>
      </c>
      <c r="K228" s="79">
        <v>1.0125</v>
      </c>
      <c r="L228" s="79" t="s">
        <v>800</v>
      </c>
      <c r="M228" s="79" t="e">
        <f>#REF!+#REF!+#REF!+#REF!+#REF!+#REF!+#REF!+#REF!</f>
        <v>#REF!</v>
      </c>
    </row>
    <row r="229" spans="3:13" s="34" customFormat="1" ht="6.75" customHeight="1">
      <c r="C229" s="76"/>
      <c r="D229" s="77"/>
      <c r="E229" s="86"/>
      <c r="F229" s="79" t="s">
        <v>800</v>
      </c>
      <c r="G229" s="80" t="s">
        <v>800</v>
      </c>
      <c r="H229" s="80" t="s">
        <v>800</v>
      </c>
      <c r="I229" s="80" t="s">
        <v>800</v>
      </c>
      <c r="J229" s="80" t="s">
        <v>800</v>
      </c>
      <c r="K229" s="79" t="s">
        <v>800</v>
      </c>
      <c r="L229" s="79" t="s">
        <v>800</v>
      </c>
      <c r="M229" s="79" t="e">
        <f>#REF!+#REF!+#REF!+#REF!+#REF!+#REF!+#REF!+#REF!</f>
        <v>#REF!</v>
      </c>
    </row>
    <row r="230" spans="2:13" s="34" customFormat="1" ht="18" customHeight="1">
      <c r="B230" s="34" t="s">
        <v>745</v>
      </c>
      <c r="C230" s="76">
        <v>4</v>
      </c>
      <c r="D230" s="77">
        <v>6</v>
      </c>
      <c r="E230" s="86"/>
      <c r="F230" s="79" t="s">
        <v>800</v>
      </c>
      <c r="G230" s="80" t="s">
        <v>800</v>
      </c>
      <c r="H230" s="80" t="s">
        <v>800</v>
      </c>
      <c r="I230" s="80" t="s">
        <v>800</v>
      </c>
      <c r="J230" s="80" t="s">
        <v>800</v>
      </c>
      <c r="K230" s="79">
        <v>4.375</v>
      </c>
      <c r="L230" s="79" t="s">
        <v>800</v>
      </c>
      <c r="M230" s="79" t="e">
        <f>#REF!+#REF!+#REF!+#REF!+#REF!+#REF!+#REF!+#REF!</f>
        <v>#REF!</v>
      </c>
    </row>
    <row r="231" spans="2:13" ht="14.25" customHeight="1" hidden="1">
      <c r="B231" s="34" t="s">
        <v>1002</v>
      </c>
      <c r="C231" s="113"/>
      <c r="D231" s="103"/>
      <c r="E231" s="86"/>
      <c r="F231" s="4" t="s">
        <v>800</v>
      </c>
      <c r="G231" s="80" t="s">
        <v>800</v>
      </c>
      <c r="H231" s="80" t="s">
        <v>800</v>
      </c>
      <c r="I231" s="80" t="s">
        <v>800</v>
      </c>
      <c r="J231" s="80" t="s">
        <v>800</v>
      </c>
      <c r="K231" s="4" t="s">
        <v>800</v>
      </c>
      <c r="L231" s="4" t="s">
        <v>800</v>
      </c>
      <c r="M231" s="79" t="e">
        <f>#REF!+#REF!+#REF!+#REF!+#REF!+#REF!+#REF!+#REF!</f>
        <v>#REF!</v>
      </c>
    </row>
    <row r="232" spans="2:10" ht="6.75" customHeight="1">
      <c r="B232" s="34"/>
      <c r="C232" s="113"/>
      <c r="D232" s="103"/>
      <c r="E232" s="86"/>
      <c r="F232" s="4"/>
      <c r="G232" s="80"/>
      <c r="H232" s="80"/>
      <c r="I232" s="80"/>
      <c r="J232" s="92"/>
    </row>
    <row r="233" spans="3:13" ht="15" customHeight="1">
      <c r="C233" s="113">
        <f>SUM(C3:C231)</f>
        <v>593</v>
      </c>
      <c r="D233" s="103">
        <f>SUM(D3:D231)</f>
        <v>1059.3800000000003</v>
      </c>
      <c r="F233" s="4">
        <v>91.565625</v>
      </c>
      <c r="G233" s="115">
        <v>158.4</v>
      </c>
      <c r="H233" s="115">
        <v>206.59375</v>
      </c>
      <c r="I233" s="115">
        <v>28.165625</v>
      </c>
      <c r="J233" s="115">
        <v>24.505</v>
      </c>
      <c r="K233" s="4">
        <v>65.710625</v>
      </c>
      <c r="L233" s="4">
        <v>26.6875</v>
      </c>
      <c r="M233" s="4"/>
    </row>
    <row r="234" spans="3:10" ht="9" customHeight="1">
      <c r="C234" s="113"/>
      <c r="D234" s="103"/>
      <c r="F234" s="4"/>
      <c r="J234" s="3"/>
    </row>
    <row r="235" spans="2:12" ht="16.5" customHeight="1">
      <c r="B235" s="8" t="s">
        <v>329</v>
      </c>
      <c r="C235" s="166">
        <f>C233+D233/16</f>
        <v>659.2112500000001</v>
      </c>
      <c r="D235" s="167"/>
      <c r="E235" s="10" t="s">
        <v>1234</v>
      </c>
      <c r="F235" s="116">
        <v>2.5434895833333333</v>
      </c>
      <c r="G235" s="116">
        <v>5</v>
      </c>
      <c r="H235" s="116">
        <v>7.123922413793102</v>
      </c>
      <c r="I235" s="116">
        <v>1</v>
      </c>
      <c r="J235" s="116">
        <v>1</v>
      </c>
      <c r="K235" s="116">
        <v>1.8252951388888887</v>
      </c>
      <c r="L235" s="116">
        <v>1</v>
      </c>
    </row>
    <row r="236" spans="3:10" ht="15.75" customHeight="1">
      <c r="C236" s="113"/>
      <c r="D236" s="103"/>
      <c r="F236" s="116"/>
      <c r="G236" s="116"/>
      <c r="H236" s="116"/>
      <c r="J236" s="3"/>
    </row>
    <row r="237" spans="2:10" ht="18" customHeight="1">
      <c r="B237" s="2" t="s">
        <v>1235</v>
      </c>
      <c r="C237" s="113"/>
      <c r="D237" s="103"/>
      <c r="E237" s="117">
        <v>40532</v>
      </c>
      <c r="H237" s="118"/>
      <c r="I237" s="118"/>
      <c r="J237" s="114"/>
    </row>
    <row r="238" spans="2:10" ht="18" customHeight="1">
      <c r="B238" s="2" t="s">
        <v>1236</v>
      </c>
      <c r="C238" s="113"/>
      <c r="D238" s="103"/>
      <c r="E238" s="117">
        <v>40532</v>
      </c>
      <c r="H238" s="118"/>
      <c r="I238" s="118"/>
      <c r="J238" s="114"/>
    </row>
    <row r="239" spans="2:10" ht="18" customHeight="1">
      <c r="B239" s="2" t="s">
        <v>1237</v>
      </c>
      <c r="C239" s="113"/>
      <c r="D239" s="103"/>
      <c r="E239" s="117">
        <v>40532</v>
      </c>
      <c r="H239" s="118"/>
      <c r="I239" s="118"/>
      <c r="J239" s="114"/>
    </row>
    <row r="240" spans="3:12" ht="12" customHeight="1">
      <c r="C240" s="113"/>
      <c r="D240" s="103"/>
      <c r="F240" s="4"/>
      <c r="J240" s="3"/>
      <c r="L240" s="4"/>
    </row>
    <row r="241" spans="2:10" s="3" customFormat="1" ht="18" customHeight="1">
      <c r="B241" s="2" t="s">
        <v>1238</v>
      </c>
      <c r="C241" s="113"/>
      <c r="D241" s="103"/>
      <c r="E241" s="119" t="s">
        <v>1239</v>
      </c>
      <c r="G241" s="4"/>
      <c r="H241" s="120"/>
      <c r="I241" s="120"/>
      <c r="J241" s="119"/>
    </row>
    <row r="242" spans="2:10" s="3" customFormat="1" ht="18" customHeight="1">
      <c r="B242" s="2" t="s">
        <v>1240</v>
      </c>
      <c r="C242" s="113"/>
      <c r="D242" s="103"/>
      <c r="E242" s="119" t="s">
        <v>1241</v>
      </c>
      <c r="G242" s="4"/>
      <c r="H242" s="120"/>
      <c r="I242" s="120"/>
      <c r="J242" s="119"/>
    </row>
    <row r="243" spans="2:10" s="3" customFormat="1" ht="18" customHeight="1">
      <c r="B243" s="2" t="s">
        <v>748</v>
      </c>
      <c r="C243" s="113"/>
      <c r="D243" s="103"/>
      <c r="E243" s="119" t="s">
        <v>1242</v>
      </c>
      <c r="G243" s="4"/>
      <c r="H243" s="120"/>
      <c r="I243" s="120"/>
      <c r="J243" s="119"/>
    </row>
    <row r="244" spans="2:10" s="3" customFormat="1" ht="18" customHeight="1">
      <c r="B244" s="2" t="s">
        <v>1243</v>
      </c>
      <c r="C244" s="113"/>
      <c r="D244" s="103"/>
      <c r="E244" s="119" t="s">
        <v>1244</v>
      </c>
      <c r="G244" s="4"/>
      <c r="H244" s="120"/>
      <c r="I244" s="120"/>
      <c r="J244" s="119"/>
    </row>
    <row r="245" spans="2:10" s="3" customFormat="1" ht="18" customHeight="1">
      <c r="B245" s="2" t="s">
        <v>377</v>
      </c>
      <c r="C245" s="113"/>
      <c r="D245" s="103"/>
      <c r="E245" s="119" t="s">
        <v>1245</v>
      </c>
      <c r="G245" s="4"/>
      <c r="H245" s="120"/>
      <c r="I245" s="120"/>
      <c r="J245" s="119"/>
    </row>
    <row r="246" spans="2:10" s="3" customFormat="1" ht="9.75" customHeight="1">
      <c r="B246" s="2"/>
      <c r="C246" s="113"/>
      <c r="D246" s="103"/>
      <c r="E246" s="2"/>
      <c r="F246" s="4"/>
      <c r="G246" s="114"/>
      <c r="H246" s="118"/>
      <c r="I246" s="118"/>
      <c r="J246" s="114"/>
    </row>
    <row r="247" spans="2:10" s="3" customFormat="1" ht="18" customHeight="1">
      <c r="B247" s="2" t="s">
        <v>379</v>
      </c>
      <c r="C247" s="113"/>
      <c r="D247" s="103"/>
      <c r="E247" s="121" t="s">
        <v>1246</v>
      </c>
      <c r="F247" s="4"/>
      <c r="G247" s="4"/>
      <c r="H247" s="120"/>
      <c r="I247" s="120"/>
      <c r="J247" s="119"/>
    </row>
    <row r="248" spans="2:10" s="3" customFormat="1" ht="18" customHeight="1">
      <c r="B248" s="2" t="s">
        <v>380</v>
      </c>
      <c r="C248" s="113"/>
      <c r="D248" s="103"/>
      <c r="E248" s="11" t="s">
        <v>1247</v>
      </c>
      <c r="F248" s="4"/>
      <c r="G248" s="4"/>
      <c r="H248" s="11"/>
      <c r="I248" s="11"/>
      <c r="J248" s="46"/>
    </row>
    <row r="249" spans="2:10" s="3" customFormat="1" ht="18" customHeight="1">
      <c r="B249" s="2" t="s">
        <v>381</v>
      </c>
      <c r="C249" s="113"/>
      <c r="D249" s="103"/>
      <c r="E249" s="11" t="s">
        <v>1248</v>
      </c>
      <c r="F249" s="4"/>
      <c r="G249" s="4"/>
      <c r="H249" s="11"/>
      <c r="I249" s="11"/>
      <c r="J249" s="46"/>
    </row>
    <row r="250" spans="2:10" s="3" customFormat="1" ht="18" customHeight="1">
      <c r="B250" s="2" t="s">
        <v>382</v>
      </c>
      <c r="C250" s="113"/>
      <c r="D250" s="103"/>
      <c r="E250" s="11" t="s">
        <v>1249</v>
      </c>
      <c r="F250" s="4"/>
      <c r="G250" s="4"/>
      <c r="H250" s="11"/>
      <c r="I250" s="11"/>
      <c r="J250" s="46"/>
    </row>
    <row r="251" spans="2:10" s="3" customFormat="1" ht="18" customHeight="1">
      <c r="B251" s="2" t="s">
        <v>1250</v>
      </c>
      <c r="C251" s="113"/>
      <c r="D251" s="103"/>
      <c r="E251" s="11" t="s">
        <v>1251</v>
      </c>
      <c r="F251" s="4"/>
      <c r="G251" s="4"/>
      <c r="H251" s="11"/>
      <c r="I251" s="11"/>
      <c r="J251" s="46"/>
    </row>
    <row r="252" spans="2:10" s="3" customFormat="1" ht="18" customHeight="1">
      <c r="B252" s="2" t="s">
        <v>1252</v>
      </c>
      <c r="C252" s="113"/>
      <c r="D252" s="103"/>
      <c r="E252" s="11" t="s">
        <v>1253</v>
      </c>
      <c r="F252" s="4"/>
      <c r="G252" s="4"/>
      <c r="H252" s="11"/>
      <c r="I252" s="11"/>
      <c r="J252" s="46"/>
    </row>
    <row r="253" spans="2:10" s="3" customFormat="1" ht="18" customHeight="1">
      <c r="B253" s="2" t="s">
        <v>1254</v>
      </c>
      <c r="C253" s="113"/>
      <c r="D253" s="103"/>
      <c r="E253" s="11" t="s">
        <v>1255</v>
      </c>
      <c r="F253" s="4"/>
      <c r="G253" s="4"/>
      <c r="H253" s="11"/>
      <c r="I253" s="11"/>
      <c r="J253" s="46"/>
    </row>
    <row r="254" spans="2:9" s="3" customFormat="1" ht="11.25" customHeight="1">
      <c r="B254" s="2"/>
      <c r="C254" s="122"/>
      <c r="D254" s="103"/>
      <c r="E254" s="4"/>
      <c r="F254" s="4"/>
      <c r="G254" s="4"/>
      <c r="H254" s="4"/>
      <c r="I254" s="4"/>
    </row>
    <row r="255" spans="2:10" s="3" customFormat="1" ht="18" customHeight="1">
      <c r="B255" s="2" t="s">
        <v>1040</v>
      </c>
      <c r="C255" s="113"/>
      <c r="D255" s="103"/>
      <c r="E255" s="11" t="s">
        <v>1256</v>
      </c>
      <c r="F255" s="4"/>
      <c r="G255" s="4"/>
      <c r="H255" s="11"/>
      <c r="I255" s="11"/>
      <c r="J255" s="46"/>
    </row>
    <row r="256" spans="2:9" s="3" customFormat="1" ht="9" customHeight="1">
      <c r="B256" s="2"/>
      <c r="C256" s="113"/>
      <c r="D256" s="103"/>
      <c r="E256" s="114"/>
      <c r="F256" s="4"/>
      <c r="G256" s="4"/>
      <c r="H256" s="4"/>
      <c r="I256" s="4"/>
    </row>
    <row r="257" spans="2:10" ht="18" customHeight="1">
      <c r="B257" s="2" t="s">
        <v>1257</v>
      </c>
      <c r="C257" s="113"/>
      <c r="D257" s="103">
        <v>30</v>
      </c>
      <c r="E257" s="11" t="s">
        <v>1258</v>
      </c>
      <c r="F257" s="123"/>
      <c r="G257" s="1"/>
      <c r="J257" s="3"/>
    </row>
    <row r="258" spans="2:10" ht="18" customHeight="1">
      <c r="B258" s="2" t="s">
        <v>1259</v>
      </c>
      <c r="C258" s="113"/>
      <c r="D258" s="103">
        <v>30</v>
      </c>
      <c r="E258" s="11" t="s">
        <v>1260</v>
      </c>
      <c r="F258" s="123"/>
      <c r="G258" s="1"/>
      <c r="J258" s="3"/>
    </row>
    <row r="259" spans="3:10" ht="10.5" customHeight="1">
      <c r="C259" s="113"/>
      <c r="D259" s="103"/>
      <c r="F259" s="4"/>
      <c r="J259" s="3"/>
    </row>
    <row r="260" spans="2:8" ht="18" customHeight="1">
      <c r="B260" s="2" t="s">
        <v>1079</v>
      </c>
      <c r="C260" s="113"/>
      <c r="D260" s="103"/>
      <c r="E260" s="124">
        <v>40667</v>
      </c>
      <c r="F260" s="124">
        <v>40668</v>
      </c>
      <c r="H260" s="46" t="s">
        <v>1261</v>
      </c>
    </row>
    <row r="261" spans="3:13" s="38" customFormat="1" ht="8.25" customHeight="1">
      <c r="C261" s="113"/>
      <c r="D261" s="103"/>
      <c r="E261" s="114"/>
      <c r="F261" s="10"/>
      <c r="G261" s="10"/>
      <c r="H261" s="10"/>
      <c r="I261" s="10"/>
      <c r="J261" s="40"/>
      <c r="K261" s="40"/>
      <c r="L261" s="40"/>
      <c r="M261" s="40"/>
    </row>
    <row r="262" spans="2:10" ht="12">
      <c r="B262" s="2" t="s">
        <v>601</v>
      </c>
      <c r="C262" s="113"/>
      <c r="D262" s="103">
        <v>32.4</v>
      </c>
      <c r="E262" s="11" t="s">
        <v>1262</v>
      </c>
      <c r="F262" s="1"/>
      <c r="G262" s="11" t="s">
        <v>1263</v>
      </c>
      <c r="J262" s="2"/>
    </row>
    <row r="263" spans="3:10" ht="12">
      <c r="C263" s="113"/>
      <c r="D263" s="103"/>
      <c r="F263" s="4"/>
      <c r="J263" s="3"/>
    </row>
    <row r="264" spans="2:10" ht="12">
      <c r="B264" s="2" t="s">
        <v>1264</v>
      </c>
      <c r="C264" s="113"/>
      <c r="D264" s="103"/>
      <c r="F264" s="4"/>
      <c r="J264" s="3"/>
    </row>
  </sheetData>
  <sheetProtection/>
  <mergeCells count="1">
    <mergeCell ref="C235:D235"/>
  </mergeCells>
  <conditionalFormatting sqref="M202:M231 M126:M200 M97:M124 M70:M95 M24:M68 M3:M22">
    <cfRule type="cellIs" priority="1" dxfId="0" operator="greaterThan" stopIfTrue="1">
      <formula>1</formula>
    </cfRule>
  </conditionalFormatting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3"/>
  <sheetViews>
    <sheetView workbookViewId="0" topLeftCell="A1">
      <selection activeCell="A1" sqref="A1:IV65536"/>
    </sheetView>
  </sheetViews>
  <sheetFormatPr defaultColWidth="10.7109375" defaultRowHeight="12.75"/>
  <cols>
    <col min="1" max="1" width="22.28125" style="2" customWidth="1"/>
    <col min="2" max="2" width="22.7109375" style="2" customWidth="1"/>
    <col min="3" max="3" width="5.28125" style="116" customWidth="1"/>
    <col min="4" max="4" width="7.28125" style="4" customWidth="1"/>
    <col min="5" max="5" width="21.00390625" style="114" customWidth="1"/>
    <col min="6" max="6" width="8.140625" style="3" customWidth="1"/>
    <col min="7" max="7" width="8.8515625" style="3" customWidth="1"/>
    <col min="8" max="8" width="8.00390625" style="3" customWidth="1"/>
    <col min="9" max="9" width="9.421875" style="10" customWidth="1"/>
    <col min="10" max="10" width="8.28125" style="10" customWidth="1"/>
    <col min="11" max="11" width="8.421875" style="10" customWidth="1"/>
    <col min="12" max="16384" width="10.7109375" style="2" customWidth="1"/>
  </cols>
  <sheetData>
    <row r="1" spans="1:11" ht="33" customHeight="1">
      <c r="A1" s="66" t="s">
        <v>1265</v>
      </c>
      <c r="B1" s="67" t="s">
        <v>1076</v>
      </c>
      <c r="C1" s="125" t="s">
        <v>330</v>
      </c>
      <c r="D1" s="126" t="s">
        <v>331</v>
      </c>
      <c r="E1" s="69" t="s">
        <v>1266</v>
      </c>
      <c r="F1" s="42" t="s">
        <v>1267</v>
      </c>
      <c r="G1" s="7" t="s">
        <v>1268</v>
      </c>
      <c r="H1" s="42" t="s">
        <v>334</v>
      </c>
      <c r="I1" s="70" t="s">
        <v>333</v>
      </c>
      <c r="J1" s="70" t="s">
        <v>336</v>
      </c>
      <c r="K1" s="127" t="s">
        <v>1269</v>
      </c>
    </row>
    <row r="2" spans="5:11" ht="12" customHeight="1">
      <c r="E2" s="128"/>
      <c r="F2" s="72"/>
      <c r="G2" s="72"/>
      <c r="H2" s="72"/>
      <c r="I2" s="129"/>
      <c r="J2" s="129"/>
      <c r="K2" s="75"/>
    </row>
    <row r="3" spans="1:11" s="34" customFormat="1" ht="18" customHeight="1">
      <c r="A3" s="34" t="s">
        <v>1270</v>
      </c>
      <c r="B3" s="34" t="s">
        <v>1271</v>
      </c>
      <c r="C3" s="76"/>
      <c r="D3" s="77">
        <v>2</v>
      </c>
      <c r="E3" s="88" t="s">
        <v>1272</v>
      </c>
      <c r="F3" s="79"/>
      <c r="G3" s="79"/>
      <c r="H3" s="79" t="s">
        <v>800</v>
      </c>
      <c r="I3" s="80" t="s">
        <v>800</v>
      </c>
      <c r="J3" s="80" t="s">
        <v>800</v>
      </c>
      <c r="K3" s="80" t="s">
        <v>800</v>
      </c>
    </row>
    <row r="4" spans="1:11" s="34" customFormat="1" ht="18" customHeight="1">
      <c r="A4" s="34" t="s">
        <v>1273</v>
      </c>
      <c r="B4" s="34" t="s">
        <v>1274</v>
      </c>
      <c r="C4" s="76"/>
      <c r="D4" s="77">
        <v>1</v>
      </c>
      <c r="E4" s="88" t="s">
        <v>1275</v>
      </c>
      <c r="F4" s="79"/>
      <c r="G4" s="79" t="s">
        <v>800</v>
      </c>
      <c r="H4" s="79" t="s">
        <v>800</v>
      </c>
      <c r="I4" s="80" t="s">
        <v>800</v>
      </c>
      <c r="J4" s="80" t="s">
        <v>800</v>
      </c>
      <c r="K4" s="80" t="s">
        <v>800</v>
      </c>
    </row>
    <row r="5" spans="1:11" s="34" customFormat="1" ht="18" customHeight="1">
      <c r="A5" s="34" t="s">
        <v>315</v>
      </c>
      <c r="B5" s="34" t="s">
        <v>316</v>
      </c>
      <c r="C5" s="76"/>
      <c r="D5" s="77">
        <v>2</v>
      </c>
      <c r="E5" s="78"/>
      <c r="F5" s="79" t="s">
        <v>800</v>
      </c>
      <c r="G5" s="79" t="s">
        <v>800</v>
      </c>
      <c r="H5" s="79" t="s">
        <v>800</v>
      </c>
      <c r="I5" s="80">
        <v>0.125</v>
      </c>
      <c r="J5" s="80" t="s">
        <v>800</v>
      </c>
      <c r="K5" s="80" t="s">
        <v>800</v>
      </c>
    </row>
    <row r="6" spans="1:11" s="34" customFormat="1" ht="18" customHeight="1">
      <c r="A6" s="34" t="s">
        <v>133</v>
      </c>
      <c r="B6" s="34" t="s">
        <v>134</v>
      </c>
      <c r="C6" s="76"/>
      <c r="D6" s="77">
        <v>6</v>
      </c>
      <c r="E6" s="81"/>
      <c r="F6" s="79" t="s">
        <v>800</v>
      </c>
      <c r="G6" s="79" t="s">
        <v>800</v>
      </c>
      <c r="H6" s="79" t="s">
        <v>800</v>
      </c>
      <c r="I6" s="80">
        <v>0.375</v>
      </c>
      <c r="J6" s="80" t="s">
        <v>800</v>
      </c>
      <c r="K6" s="80" t="s">
        <v>800</v>
      </c>
    </row>
    <row r="7" spans="1:11" s="34" customFormat="1" ht="18" customHeight="1">
      <c r="A7" s="34" t="s">
        <v>135</v>
      </c>
      <c r="B7" s="82" t="s">
        <v>670</v>
      </c>
      <c r="C7" s="76">
        <v>1</v>
      </c>
      <c r="D7" s="77">
        <v>13</v>
      </c>
      <c r="E7" s="83"/>
      <c r="F7" s="79" t="s">
        <v>800</v>
      </c>
      <c r="G7" s="79" t="s">
        <v>800</v>
      </c>
      <c r="H7" s="79" t="s">
        <v>800</v>
      </c>
      <c r="I7" s="80">
        <v>1.8125</v>
      </c>
      <c r="J7" s="80" t="s">
        <v>800</v>
      </c>
      <c r="K7" s="80" t="s">
        <v>800</v>
      </c>
    </row>
    <row r="8" spans="1:11" s="34" customFormat="1" ht="18" customHeight="1">
      <c r="A8" s="84" t="s">
        <v>1034</v>
      </c>
      <c r="B8" s="85" t="s">
        <v>649</v>
      </c>
      <c r="C8" s="76"/>
      <c r="D8" s="77">
        <v>12</v>
      </c>
      <c r="E8" s="86"/>
      <c r="F8" s="79" t="s">
        <v>800</v>
      </c>
      <c r="G8" s="79" t="s">
        <v>800</v>
      </c>
      <c r="H8" s="79" t="s">
        <v>800</v>
      </c>
      <c r="I8" s="80" t="s">
        <v>800</v>
      </c>
      <c r="J8" s="80">
        <v>0.75</v>
      </c>
      <c r="K8" s="80" t="s">
        <v>800</v>
      </c>
    </row>
    <row r="9" spans="1:11" s="34" customFormat="1" ht="18" customHeight="1">
      <c r="A9" s="87" t="s">
        <v>1082</v>
      </c>
      <c r="B9" s="39" t="s">
        <v>1083</v>
      </c>
      <c r="C9" s="76"/>
      <c r="D9" s="77">
        <v>1</v>
      </c>
      <c r="E9" s="78"/>
      <c r="F9" s="79" t="s">
        <v>800</v>
      </c>
      <c r="G9" s="79" t="s">
        <v>800</v>
      </c>
      <c r="H9" s="79" t="s">
        <v>800</v>
      </c>
      <c r="I9" s="80" t="s">
        <v>800</v>
      </c>
      <c r="J9" s="80">
        <v>0.0625</v>
      </c>
      <c r="K9" s="80" t="s">
        <v>800</v>
      </c>
    </row>
    <row r="10" spans="1:11" s="34" customFormat="1" ht="18" customHeight="1">
      <c r="A10" s="34" t="s">
        <v>187</v>
      </c>
      <c r="B10" s="34" t="s">
        <v>1085</v>
      </c>
      <c r="C10" s="76"/>
      <c r="D10" s="77">
        <v>4</v>
      </c>
      <c r="E10" s="88" t="s">
        <v>1276</v>
      </c>
      <c r="F10" s="79"/>
      <c r="G10" s="79"/>
      <c r="H10" s="79" t="s">
        <v>800</v>
      </c>
      <c r="I10" s="80" t="s">
        <v>800</v>
      </c>
      <c r="J10" s="80" t="s">
        <v>800</v>
      </c>
      <c r="K10" s="80" t="s">
        <v>800</v>
      </c>
    </row>
    <row r="11" spans="1:11" s="34" customFormat="1" ht="18" customHeight="1">
      <c r="A11" s="34" t="s">
        <v>186</v>
      </c>
      <c r="B11" s="34" t="s">
        <v>476</v>
      </c>
      <c r="C11" s="76"/>
      <c r="D11" s="77">
        <v>15</v>
      </c>
      <c r="E11" s="83"/>
      <c r="F11" s="79">
        <v>0.234375</v>
      </c>
      <c r="G11" s="79">
        <v>0.234375</v>
      </c>
      <c r="H11" s="79">
        <v>0.234375</v>
      </c>
      <c r="I11" s="80">
        <v>0.234375</v>
      </c>
      <c r="J11" s="80" t="s">
        <v>800</v>
      </c>
      <c r="K11" s="80" t="s">
        <v>800</v>
      </c>
    </row>
    <row r="12" spans="1:11" s="34" customFormat="1" ht="18" customHeight="1">
      <c r="A12" s="34" t="s">
        <v>154</v>
      </c>
      <c r="B12" s="34" t="s">
        <v>155</v>
      </c>
      <c r="C12" s="76">
        <v>18</v>
      </c>
      <c r="D12" s="77">
        <v>6</v>
      </c>
      <c r="E12" s="78" t="s">
        <v>1277</v>
      </c>
      <c r="F12" s="79">
        <v>4.59375</v>
      </c>
      <c r="G12" s="79">
        <v>4.59375</v>
      </c>
      <c r="H12" s="79">
        <v>4.59375</v>
      </c>
      <c r="I12" s="80" t="s">
        <v>800</v>
      </c>
      <c r="J12" s="80"/>
      <c r="K12" s="80"/>
    </row>
    <row r="13" spans="1:11" s="34" customFormat="1" ht="18" customHeight="1">
      <c r="A13" s="34" t="s">
        <v>1088</v>
      </c>
      <c r="B13" s="34" t="s">
        <v>1089</v>
      </c>
      <c r="C13" s="76"/>
      <c r="D13" s="77">
        <v>1</v>
      </c>
      <c r="E13" s="78"/>
      <c r="F13" s="79" t="s">
        <v>800</v>
      </c>
      <c r="G13" s="79" t="s">
        <v>800</v>
      </c>
      <c r="H13" s="79" t="s">
        <v>800</v>
      </c>
      <c r="I13" s="80">
        <v>0.0625</v>
      </c>
      <c r="J13" s="80" t="s">
        <v>800</v>
      </c>
      <c r="K13" s="80" t="s">
        <v>800</v>
      </c>
    </row>
    <row r="14" spans="1:11" s="34" customFormat="1" ht="18" customHeight="1">
      <c r="A14" s="34" t="s">
        <v>49</v>
      </c>
      <c r="B14" s="34" t="s">
        <v>50</v>
      </c>
      <c r="C14" s="76"/>
      <c r="D14" s="77">
        <v>0.1</v>
      </c>
      <c r="E14" s="91" t="s">
        <v>1278</v>
      </c>
      <c r="F14" s="90"/>
      <c r="G14" s="79"/>
      <c r="H14" s="79" t="s">
        <v>800</v>
      </c>
      <c r="I14" s="80" t="s">
        <v>800</v>
      </c>
      <c r="J14" s="80" t="s">
        <v>800</v>
      </c>
      <c r="K14" s="80" t="s">
        <v>800</v>
      </c>
    </row>
    <row r="15" spans="1:11" s="34" customFormat="1" ht="18" customHeight="1">
      <c r="A15" s="34" t="s">
        <v>284</v>
      </c>
      <c r="B15" s="34" t="s">
        <v>285</v>
      </c>
      <c r="C15" s="76">
        <v>2</v>
      </c>
      <c r="D15" s="77">
        <v>11</v>
      </c>
      <c r="E15" s="83"/>
      <c r="F15" s="79">
        <v>0.5375</v>
      </c>
      <c r="G15" s="79">
        <v>1.34375</v>
      </c>
      <c r="H15" s="79">
        <v>0.80625</v>
      </c>
      <c r="I15" s="80" t="s">
        <v>800</v>
      </c>
      <c r="J15" s="80" t="s">
        <v>800</v>
      </c>
      <c r="K15" s="80" t="s">
        <v>800</v>
      </c>
    </row>
    <row r="16" spans="1:11" s="34" customFormat="1" ht="18" customHeight="1">
      <c r="A16" s="34" t="s">
        <v>282</v>
      </c>
      <c r="B16" s="34" t="s">
        <v>283</v>
      </c>
      <c r="C16" s="76"/>
      <c r="D16" s="77">
        <v>3</v>
      </c>
      <c r="E16" s="83"/>
      <c r="F16" s="79" t="s">
        <v>800</v>
      </c>
      <c r="G16" s="79" t="s">
        <v>800</v>
      </c>
      <c r="H16" s="79" t="s">
        <v>800</v>
      </c>
      <c r="I16" s="80">
        <v>0.1875</v>
      </c>
      <c r="J16" s="80" t="s">
        <v>800</v>
      </c>
      <c r="K16" s="80" t="s">
        <v>800</v>
      </c>
    </row>
    <row r="17" spans="1:11" s="34" customFormat="1" ht="18" customHeight="1">
      <c r="A17" s="34" t="s">
        <v>482</v>
      </c>
      <c r="B17" s="34" t="s">
        <v>219</v>
      </c>
      <c r="C17" s="76"/>
      <c r="D17" s="77">
        <v>1</v>
      </c>
      <c r="E17" s="78" t="s">
        <v>1279</v>
      </c>
      <c r="F17" s="79"/>
      <c r="G17" s="79"/>
      <c r="H17" s="79" t="s">
        <v>800</v>
      </c>
      <c r="I17" s="80" t="s">
        <v>800</v>
      </c>
      <c r="J17" s="80" t="s">
        <v>800</v>
      </c>
      <c r="K17" s="80" t="s">
        <v>800</v>
      </c>
    </row>
    <row r="18" spans="1:11" s="34" customFormat="1" ht="18" customHeight="1">
      <c r="A18" s="34" t="s">
        <v>973</v>
      </c>
      <c r="B18" s="34" t="s">
        <v>219</v>
      </c>
      <c r="C18" s="76"/>
      <c r="D18" s="77">
        <v>5</v>
      </c>
      <c r="E18" s="78" t="s">
        <v>1279</v>
      </c>
      <c r="F18" s="79"/>
      <c r="G18" s="79"/>
      <c r="H18" s="79" t="s">
        <v>800</v>
      </c>
      <c r="I18" s="80" t="s">
        <v>800</v>
      </c>
      <c r="J18" s="80" t="s">
        <v>800</v>
      </c>
      <c r="K18" s="80" t="s">
        <v>800</v>
      </c>
    </row>
    <row r="19" spans="1:11" s="34" customFormat="1" ht="18" customHeight="1">
      <c r="A19" s="84" t="s">
        <v>1280</v>
      </c>
      <c r="B19" s="85" t="s">
        <v>1281</v>
      </c>
      <c r="C19" s="76"/>
      <c r="D19" s="77">
        <v>0.01</v>
      </c>
      <c r="E19" s="88" t="s">
        <v>1282</v>
      </c>
      <c r="F19" s="79"/>
      <c r="G19" s="79"/>
      <c r="H19" s="79" t="s">
        <v>800</v>
      </c>
      <c r="I19" s="80" t="s">
        <v>800</v>
      </c>
      <c r="J19" s="80" t="s">
        <v>800</v>
      </c>
      <c r="K19" s="80" t="s">
        <v>800</v>
      </c>
    </row>
    <row r="20" spans="1:11" s="34" customFormat="1" ht="18" customHeight="1">
      <c r="A20" s="34" t="s">
        <v>641</v>
      </c>
      <c r="B20" s="34" t="s">
        <v>642</v>
      </c>
      <c r="C20" s="76"/>
      <c r="D20" s="77">
        <v>5</v>
      </c>
      <c r="E20" s="83"/>
      <c r="F20" s="79" t="s">
        <v>800</v>
      </c>
      <c r="G20" s="79">
        <v>0.078125</v>
      </c>
      <c r="H20" s="79" t="s">
        <v>800</v>
      </c>
      <c r="I20" s="80">
        <v>0.078125</v>
      </c>
      <c r="J20" s="80">
        <v>0.078125</v>
      </c>
      <c r="K20" s="80">
        <v>0.078125</v>
      </c>
    </row>
    <row r="21" spans="1:11" s="34" customFormat="1" ht="18" customHeight="1">
      <c r="A21" s="93" t="s">
        <v>939</v>
      </c>
      <c r="B21" s="93" t="s">
        <v>940</v>
      </c>
      <c r="C21" s="76"/>
      <c r="D21" s="77">
        <v>0.4</v>
      </c>
      <c r="E21" s="88" t="s">
        <v>1283</v>
      </c>
      <c r="F21" s="90"/>
      <c r="G21" s="79"/>
      <c r="H21" s="79"/>
      <c r="I21" s="80" t="s">
        <v>800</v>
      </c>
      <c r="J21" s="80" t="s">
        <v>800</v>
      </c>
      <c r="K21" s="80" t="s">
        <v>800</v>
      </c>
    </row>
    <row r="22" spans="1:11" s="34" customFormat="1" ht="18" customHeight="1">
      <c r="A22" s="34" t="s">
        <v>1284</v>
      </c>
      <c r="B22" s="34" t="s">
        <v>1285</v>
      </c>
      <c r="C22" s="76"/>
      <c r="D22" s="77">
        <v>0.5</v>
      </c>
      <c r="E22" s="78" t="s">
        <v>1286</v>
      </c>
      <c r="F22" s="79"/>
      <c r="G22" s="79" t="s">
        <v>800</v>
      </c>
      <c r="H22" s="79" t="s">
        <v>800</v>
      </c>
      <c r="I22" s="80" t="s">
        <v>800</v>
      </c>
      <c r="J22" s="80" t="s">
        <v>800</v>
      </c>
      <c r="K22" s="80" t="s">
        <v>800</v>
      </c>
    </row>
    <row r="23" spans="1:11" s="34" customFormat="1" ht="18" customHeight="1">
      <c r="A23" s="82" t="s">
        <v>146</v>
      </c>
      <c r="B23" s="34" t="s">
        <v>147</v>
      </c>
      <c r="C23" s="76"/>
      <c r="D23" s="77">
        <v>10</v>
      </c>
      <c r="E23" s="88" t="s">
        <v>1287</v>
      </c>
      <c r="F23" s="79"/>
      <c r="G23" s="79"/>
      <c r="H23" s="79"/>
      <c r="I23" s="80"/>
      <c r="J23" s="80" t="s">
        <v>800</v>
      </c>
      <c r="K23" s="80" t="s">
        <v>800</v>
      </c>
    </row>
    <row r="24" spans="1:11" s="34" customFormat="1" ht="18" customHeight="1">
      <c r="A24" s="84" t="s">
        <v>604</v>
      </c>
      <c r="B24" s="85" t="s">
        <v>605</v>
      </c>
      <c r="C24" s="76"/>
      <c r="D24" s="77">
        <v>1</v>
      </c>
      <c r="E24" s="91"/>
      <c r="F24" s="79" t="s">
        <v>800</v>
      </c>
      <c r="G24" s="79" t="s">
        <v>800</v>
      </c>
      <c r="H24" s="79">
        <v>0.03125</v>
      </c>
      <c r="I24" s="80">
        <v>0.03125</v>
      </c>
      <c r="J24" s="80" t="s">
        <v>800</v>
      </c>
      <c r="K24" s="80" t="s">
        <v>800</v>
      </c>
    </row>
    <row r="25" spans="1:11" s="34" customFormat="1" ht="18" customHeight="1">
      <c r="A25" s="34" t="s">
        <v>56</v>
      </c>
      <c r="B25" s="34" t="s">
        <v>57</v>
      </c>
      <c r="C25" s="76"/>
      <c r="D25" s="77">
        <v>3</v>
      </c>
      <c r="E25" s="78" t="s">
        <v>1288</v>
      </c>
      <c r="F25" s="79"/>
      <c r="G25" s="79"/>
      <c r="H25" s="79"/>
      <c r="I25" s="80"/>
      <c r="J25" s="80" t="s">
        <v>800</v>
      </c>
      <c r="K25" s="80" t="s">
        <v>800</v>
      </c>
    </row>
    <row r="26" spans="1:11" s="34" customFormat="1" ht="18" customHeight="1">
      <c r="A26" s="34" t="s">
        <v>21</v>
      </c>
      <c r="B26" s="34" t="s">
        <v>22</v>
      </c>
      <c r="C26" s="76">
        <v>8</v>
      </c>
      <c r="D26" s="77">
        <v>5</v>
      </c>
      <c r="E26" s="94"/>
      <c r="F26" s="79" t="s">
        <v>800</v>
      </c>
      <c r="G26" s="79">
        <v>4.15625</v>
      </c>
      <c r="H26" s="79">
        <v>4.15625</v>
      </c>
      <c r="I26" s="80" t="s">
        <v>800</v>
      </c>
      <c r="J26" s="80" t="s">
        <v>800</v>
      </c>
      <c r="K26" s="80" t="s">
        <v>800</v>
      </c>
    </row>
    <row r="27" spans="1:11" s="34" customFormat="1" ht="18" customHeight="1">
      <c r="A27" s="34" t="s">
        <v>686</v>
      </c>
      <c r="B27" s="34" t="s">
        <v>687</v>
      </c>
      <c r="C27" s="76"/>
      <c r="D27" s="77">
        <v>2</v>
      </c>
      <c r="E27" s="88" t="s">
        <v>1289</v>
      </c>
      <c r="F27" s="90"/>
      <c r="G27" s="79"/>
      <c r="H27" s="79"/>
      <c r="I27" s="80"/>
      <c r="J27" s="80" t="s">
        <v>800</v>
      </c>
      <c r="K27" s="80" t="s">
        <v>800</v>
      </c>
    </row>
    <row r="28" spans="1:11" s="34" customFormat="1" ht="18" customHeight="1">
      <c r="A28" s="34" t="s">
        <v>529</v>
      </c>
      <c r="B28" s="34" t="s">
        <v>693</v>
      </c>
      <c r="C28" s="76"/>
      <c r="D28" s="77">
        <v>1.5</v>
      </c>
      <c r="E28" s="109" t="s">
        <v>1290</v>
      </c>
      <c r="F28" s="79"/>
      <c r="G28" s="79" t="s">
        <v>800</v>
      </c>
      <c r="H28" s="79" t="s">
        <v>800</v>
      </c>
      <c r="I28" s="80" t="s">
        <v>800</v>
      </c>
      <c r="J28" s="80" t="s">
        <v>800</v>
      </c>
      <c r="K28" s="80" t="s">
        <v>800</v>
      </c>
    </row>
    <row r="29" spans="1:11" s="34" customFormat="1" ht="18" customHeight="1">
      <c r="A29" s="34" t="s">
        <v>274</v>
      </c>
      <c r="B29" s="34" t="s">
        <v>1291</v>
      </c>
      <c r="C29" s="76"/>
      <c r="D29" s="77">
        <v>6</v>
      </c>
      <c r="E29" s="78" t="s">
        <v>1292</v>
      </c>
      <c r="F29" s="79"/>
      <c r="G29" s="79"/>
      <c r="H29" s="79"/>
      <c r="I29" s="80"/>
      <c r="J29" s="80" t="s">
        <v>800</v>
      </c>
      <c r="K29" s="80" t="s">
        <v>800</v>
      </c>
    </row>
    <row r="30" spans="1:11" s="34" customFormat="1" ht="18" customHeight="1">
      <c r="A30" s="34" t="s">
        <v>1098</v>
      </c>
      <c r="B30" s="34" t="s">
        <v>1099</v>
      </c>
      <c r="C30" s="76"/>
      <c r="D30" s="77">
        <v>0.5</v>
      </c>
      <c r="E30" s="78" t="s">
        <v>1293</v>
      </c>
      <c r="F30" s="79"/>
      <c r="G30" s="79"/>
      <c r="H30" s="79" t="s">
        <v>800</v>
      </c>
      <c r="I30" s="80" t="s">
        <v>800</v>
      </c>
      <c r="J30" s="80" t="s">
        <v>800</v>
      </c>
      <c r="K30" s="80" t="s">
        <v>800</v>
      </c>
    </row>
    <row r="31" spans="1:11" s="34" customFormat="1" ht="18" customHeight="1">
      <c r="A31" s="34" t="s">
        <v>690</v>
      </c>
      <c r="B31" s="34" t="s">
        <v>691</v>
      </c>
      <c r="C31" s="76"/>
      <c r="D31" s="77">
        <v>1</v>
      </c>
      <c r="E31" s="88" t="s">
        <v>1294</v>
      </c>
      <c r="F31" s="79"/>
      <c r="G31" s="79"/>
      <c r="H31" s="79"/>
      <c r="I31" s="80" t="s">
        <v>800</v>
      </c>
      <c r="J31" s="80">
        <v>0.0625</v>
      </c>
      <c r="K31" s="80" t="s">
        <v>800</v>
      </c>
    </row>
    <row r="32" spans="1:11" s="34" customFormat="1" ht="18" customHeight="1">
      <c r="A32" s="34" t="s">
        <v>684</v>
      </c>
      <c r="B32" s="34" t="s">
        <v>685</v>
      </c>
      <c r="C32" s="76"/>
      <c r="D32" s="77">
        <v>0.5</v>
      </c>
      <c r="E32" s="78" t="s">
        <v>1295</v>
      </c>
      <c r="F32" s="79"/>
      <c r="G32" s="79"/>
      <c r="H32" s="79"/>
      <c r="I32" s="80" t="s">
        <v>800</v>
      </c>
      <c r="J32" s="80" t="s">
        <v>800</v>
      </c>
      <c r="K32" s="80" t="s">
        <v>800</v>
      </c>
    </row>
    <row r="33" spans="1:11" s="34" customFormat="1" ht="18" customHeight="1">
      <c r="A33" s="34" t="s">
        <v>518</v>
      </c>
      <c r="B33" s="34" t="s">
        <v>683</v>
      </c>
      <c r="C33" s="76"/>
      <c r="D33" s="77">
        <v>0.5</v>
      </c>
      <c r="E33" s="78" t="s">
        <v>1296</v>
      </c>
      <c r="F33" s="79"/>
      <c r="G33" s="79" t="s">
        <v>1297</v>
      </c>
      <c r="H33" s="79"/>
      <c r="I33" s="80"/>
      <c r="J33" s="80" t="s">
        <v>800</v>
      </c>
      <c r="K33" s="80" t="s">
        <v>800</v>
      </c>
    </row>
    <row r="34" spans="1:11" s="34" customFormat="1" ht="18" customHeight="1">
      <c r="A34" s="34" t="s">
        <v>307</v>
      </c>
      <c r="B34" s="34" t="s">
        <v>694</v>
      </c>
      <c r="C34" s="76"/>
      <c r="D34" s="77">
        <v>15</v>
      </c>
      <c r="E34" s="86"/>
      <c r="F34" s="79" t="s">
        <v>800</v>
      </c>
      <c r="G34" s="79" t="s">
        <v>800</v>
      </c>
      <c r="H34" s="79">
        <v>0.46875</v>
      </c>
      <c r="I34" s="80">
        <v>0.46875</v>
      </c>
      <c r="J34" s="80" t="s">
        <v>800</v>
      </c>
      <c r="K34" s="80" t="s">
        <v>800</v>
      </c>
    </row>
    <row r="35" spans="1:11" s="34" customFormat="1" ht="18" customHeight="1">
      <c r="A35" s="84" t="s">
        <v>688</v>
      </c>
      <c r="B35" s="34" t="s">
        <v>689</v>
      </c>
      <c r="C35" s="76"/>
      <c r="D35" s="77">
        <v>0.5</v>
      </c>
      <c r="E35" s="91" t="s">
        <v>1298</v>
      </c>
      <c r="F35" s="90"/>
      <c r="G35" s="79"/>
      <c r="H35" s="79"/>
      <c r="I35" s="80"/>
      <c r="J35" s="80"/>
      <c r="K35" s="80" t="s">
        <v>800</v>
      </c>
    </row>
    <row r="36" spans="1:11" s="34" customFormat="1" ht="18" customHeight="1">
      <c r="A36" s="34" t="s">
        <v>14</v>
      </c>
      <c r="B36" s="34" t="s">
        <v>619</v>
      </c>
      <c r="C36" s="76"/>
      <c r="D36" s="77">
        <v>3</v>
      </c>
      <c r="E36" s="83"/>
      <c r="F36" s="79">
        <v>0.140625</v>
      </c>
      <c r="G36" s="79" t="s">
        <v>800</v>
      </c>
      <c r="H36" s="79" t="s">
        <v>800</v>
      </c>
      <c r="I36" s="80">
        <v>0.046875</v>
      </c>
      <c r="J36" s="80" t="s">
        <v>800</v>
      </c>
      <c r="K36" s="80" t="s">
        <v>800</v>
      </c>
    </row>
    <row r="37" spans="1:11" s="34" customFormat="1" ht="18" customHeight="1">
      <c r="A37" s="34" t="s">
        <v>7</v>
      </c>
      <c r="B37" s="34" t="s">
        <v>614</v>
      </c>
      <c r="C37" s="76">
        <v>2</v>
      </c>
      <c r="D37" s="77">
        <v>13</v>
      </c>
      <c r="E37" s="83"/>
      <c r="F37" s="79">
        <v>0.703125</v>
      </c>
      <c r="G37" s="79">
        <v>0.703125</v>
      </c>
      <c r="H37" s="79">
        <v>0.703125</v>
      </c>
      <c r="I37" s="80">
        <v>0.703125</v>
      </c>
      <c r="J37" s="80" t="s">
        <v>800</v>
      </c>
      <c r="K37" s="80" t="s">
        <v>800</v>
      </c>
    </row>
    <row r="38" spans="1:11" s="34" customFormat="1" ht="18" customHeight="1">
      <c r="A38" s="84" t="s">
        <v>815</v>
      </c>
      <c r="B38" s="34" t="s">
        <v>921</v>
      </c>
      <c r="C38" s="76">
        <v>2</v>
      </c>
      <c r="D38" s="77">
        <v>4</v>
      </c>
      <c r="E38" s="83"/>
      <c r="F38" s="79">
        <v>1.125</v>
      </c>
      <c r="G38" s="79" t="s">
        <v>800</v>
      </c>
      <c r="H38" s="79" t="s">
        <v>800</v>
      </c>
      <c r="I38" s="80">
        <v>1.125</v>
      </c>
      <c r="J38" s="80" t="s">
        <v>800</v>
      </c>
      <c r="K38" s="80" t="s">
        <v>800</v>
      </c>
    </row>
    <row r="39" spans="1:11" s="34" customFormat="1" ht="18" customHeight="1">
      <c r="A39" s="84" t="s">
        <v>607</v>
      </c>
      <c r="B39" s="34" t="s">
        <v>608</v>
      </c>
      <c r="C39" s="76">
        <v>7</v>
      </c>
      <c r="D39" s="77">
        <v>9</v>
      </c>
      <c r="E39" s="81"/>
      <c r="F39" s="79" t="s">
        <v>800</v>
      </c>
      <c r="G39" s="79" t="s">
        <v>800</v>
      </c>
      <c r="H39" s="79" t="s">
        <v>800</v>
      </c>
      <c r="I39" s="80">
        <v>7.5625</v>
      </c>
      <c r="J39" s="80" t="s">
        <v>800</v>
      </c>
      <c r="K39" s="80" t="s">
        <v>800</v>
      </c>
    </row>
    <row r="40" spans="1:11" s="34" customFormat="1" ht="18" customHeight="1">
      <c r="A40" s="34" t="s">
        <v>514</v>
      </c>
      <c r="B40" s="34" t="s">
        <v>613</v>
      </c>
      <c r="C40" s="76">
        <v>1</v>
      </c>
      <c r="D40" s="77">
        <v>13</v>
      </c>
      <c r="E40" s="83"/>
      <c r="F40" s="79">
        <v>1.8125</v>
      </c>
      <c r="G40" s="79" t="s">
        <v>800</v>
      </c>
      <c r="H40" s="79" t="s">
        <v>800</v>
      </c>
      <c r="I40" s="80" t="s">
        <v>800</v>
      </c>
      <c r="J40" s="80" t="s">
        <v>800</v>
      </c>
      <c r="K40" s="80" t="s">
        <v>800</v>
      </c>
    </row>
    <row r="41" spans="1:11" s="34" customFormat="1" ht="18" customHeight="1">
      <c r="A41" s="34" t="s">
        <v>9</v>
      </c>
      <c r="B41" s="34" t="s">
        <v>615</v>
      </c>
      <c r="C41" s="76">
        <v>5</v>
      </c>
      <c r="D41" s="77">
        <v>5</v>
      </c>
      <c r="E41" s="81"/>
      <c r="F41" s="79" t="s">
        <v>800</v>
      </c>
      <c r="G41" s="79">
        <v>1.328125</v>
      </c>
      <c r="H41" s="79" t="s">
        <v>800</v>
      </c>
      <c r="I41" s="80">
        <v>1.328125</v>
      </c>
      <c r="J41" s="80">
        <v>1.328125</v>
      </c>
      <c r="K41" s="80">
        <v>1.328125</v>
      </c>
    </row>
    <row r="42" spans="1:11" s="34" customFormat="1" ht="18" customHeight="1">
      <c r="A42" s="34" t="s">
        <v>1104</v>
      </c>
      <c r="B42" s="34" t="s">
        <v>1105</v>
      </c>
      <c r="C42" s="76"/>
      <c r="D42" s="77">
        <v>2</v>
      </c>
      <c r="E42" s="81"/>
      <c r="F42" s="79" t="s">
        <v>800</v>
      </c>
      <c r="G42" s="79" t="s">
        <v>800</v>
      </c>
      <c r="H42" s="79" t="s">
        <v>800</v>
      </c>
      <c r="I42" s="80">
        <v>0.125</v>
      </c>
      <c r="J42" s="80" t="s">
        <v>800</v>
      </c>
      <c r="K42" s="80" t="s">
        <v>800</v>
      </c>
    </row>
    <row r="43" spans="1:11" s="34" customFormat="1" ht="18" customHeight="1">
      <c r="A43" s="34" t="s">
        <v>19</v>
      </c>
      <c r="B43" s="34" t="s">
        <v>621</v>
      </c>
      <c r="C43" s="76"/>
      <c r="D43" s="77">
        <v>4</v>
      </c>
      <c r="E43" s="83"/>
      <c r="F43" s="79" t="s">
        <v>800</v>
      </c>
      <c r="G43" s="79" t="s">
        <v>800</v>
      </c>
      <c r="H43" s="79" t="s">
        <v>800</v>
      </c>
      <c r="I43" s="80" t="s">
        <v>800</v>
      </c>
      <c r="J43" s="80">
        <v>0.25</v>
      </c>
      <c r="K43" s="80" t="s">
        <v>800</v>
      </c>
    </row>
    <row r="44" spans="1:11" s="34" customFormat="1" ht="18" customHeight="1">
      <c r="A44" s="34" t="s">
        <v>17</v>
      </c>
      <c r="B44" s="34" t="s">
        <v>620</v>
      </c>
      <c r="C44" s="76"/>
      <c r="D44" s="77">
        <v>4</v>
      </c>
      <c r="E44" s="88" t="s">
        <v>1299</v>
      </c>
      <c r="F44" s="79"/>
      <c r="G44" s="79"/>
      <c r="H44" s="79" t="s">
        <v>800</v>
      </c>
      <c r="I44" s="80" t="s">
        <v>800</v>
      </c>
      <c r="J44" s="80" t="s">
        <v>800</v>
      </c>
      <c r="K44" s="80" t="s">
        <v>800</v>
      </c>
    </row>
    <row r="45" spans="1:11" s="34" customFormat="1" ht="18" customHeight="1">
      <c r="A45" s="39" t="s">
        <v>923</v>
      </c>
      <c r="B45" s="39" t="s">
        <v>1300</v>
      </c>
      <c r="C45" s="76">
        <v>2</v>
      </c>
      <c r="D45" s="77">
        <v>14</v>
      </c>
      <c r="E45" s="88"/>
      <c r="F45" s="79" t="s">
        <v>800</v>
      </c>
      <c r="G45" s="79" t="s">
        <v>800</v>
      </c>
      <c r="H45" s="79" t="s">
        <v>800</v>
      </c>
      <c r="I45" s="80" t="s">
        <v>800</v>
      </c>
      <c r="J45" s="80">
        <v>2.875</v>
      </c>
      <c r="K45" s="80" t="s">
        <v>800</v>
      </c>
    </row>
    <row r="46" spans="1:11" s="34" customFormat="1" ht="18" customHeight="1">
      <c r="A46" s="34" t="s">
        <v>12</v>
      </c>
      <c r="B46" s="34" t="s">
        <v>618</v>
      </c>
      <c r="C46" s="76">
        <v>1</v>
      </c>
      <c r="D46" s="77">
        <v>12</v>
      </c>
      <c r="E46" s="83"/>
      <c r="F46" s="79">
        <v>1.75</v>
      </c>
      <c r="G46" s="79" t="s">
        <v>800</v>
      </c>
      <c r="H46" s="79" t="s">
        <v>800</v>
      </c>
      <c r="I46" s="80" t="s">
        <v>800</v>
      </c>
      <c r="J46" s="80" t="s">
        <v>800</v>
      </c>
      <c r="K46" s="80" t="s">
        <v>800</v>
      </c>
    </row>
    <row r="47" spans="1:11" s="34" customFormat="1" ht="18" customHeight="1">
      <c r="A47" s="84" t="s">
        <v>616</v>
      </c>
      <c r="B47" s="34" t="s">
        <v>617</v>
      </c>
      <c r="C47" s="76">
        <v>2</v>
      </c>
      <c r="D47" s="77">
        <v>12</v>
      </c>
      <c r="E47" s="83"/>
      <c r="F47" s="79" t="s">
        <v>800</v>
      </c>
      <c r="G47" s="79" t="s">
        <v>800</v>
      </c>
      <c r="H47" s="79" t="s">
        <v>800</v>
      </c>
      <c r="I47" s="80">
        <v>2.75</v>
      </c>
      <c r="J47" s="80" t="s">
        <v>800</v>
      </c>
      <c r="K47" s="80" t="s">
        <v>800</v>
      </c>
    </row>
    <row r="48" spans="1:11" s="34" customFormat="1" ht="18" customHeight="1">
      <c r="A48" s="84" t="s">
        <v>1021</v>
      </c>
      <c r="B48" s="85" t="s">
        <v>1301</v>
      </c>
      <c r="C48" s="76">
        <v>10</v>
      </c>
      <c r="D48" s="77">
        <v>3</v>
      </c>
      <c r="E48" s="81"/>
      <c r="F48" s="79">
        <v>10.1875</v>
      </c>
      <c r="G48" s="79" t="s">
        <v>800</v>
      </c>
      <c r="H48" s="79" t="s">
        <v>800</v>
      </c>
      <c r="I48" s="80" t="s">
        <v>800</v>
      </c>
      <c r="J48" s="80" t="s">
        <v>800</v>
      </c>
      <c r="K48" s="80" t="s">
        <v>800</v>
      </c>
    </row>
    <row r="49" spans="1:11" s="34" customFormat="1" ht="18" customHeight="1">
      <c r="A49" s="34" t="s">
        <v>5</v>
      </c>
      <c r="B49" s="34" t="s">
        <v>611</v>
      </c>
      <c r="C49" s="76">
        <v>1</v>
      </c>
      <c r="D49" s="77">
        <v>9</v>
      </c>
      <c r="E49" s="83"/>
      <c r="F49" s="79" t="s">
        <v>800</v>
      </c>
      <c r="G49" s="79" t="s">
        <v>800</v>
      </c>
      <c r="H49" s="79" t="s">
        <v>800</v>
      </c>
      <c r="I49" s="80" t="s">
        <v>800</v>
      </c>
      <c r="J49" s="80">
        <v>1.5625</v>
      </c>
      <c r="K49" s="80" t="s">
        <v>800</v>
      </c>
    </row>
    <row r="50" spans="1:11" s="34" customFormat="1" ht="18" customHeight="1">
      <c r="A50" s="34" t="s">
        <v>51</v>
      </c>
      <c r="B50" s="34" t="s">
        <v>52</v>
      </c>
      <c r="C50" s="76">
        <v>10</v>
      </c>
      <c r="D50" s="77">
        <v>4</v>
      </c>
      <c r="E50" s="86"/>
      <c r="F50" s="79" t="s">
        <v>800</v>
      </c>
      <c r="G50" s="79">
        <v>5.125</v>
      </c>
      <c r="H50" s="79">
        <v>2.5625</v>
      </c>
      <c r="I50" s="80">
        <v>2.5625</v>
      </c>
      <c r="J50" s="80" t="s">
        <v>800</v>
      </c>
      <c r="K50" s="80" t="s">
        <v>800</v>
      </c>
    </row>
    <row r="51" spans="1:11" s="34" customFormat="1" ht="18" customHeight="1">
      <c r="A51" s="84" t="s">
        <v>1302</v>
      </c>
      <c r="B51" s="85" t="s">
        <v>648</v>
      </c>
      <c r="C51" s="76"/>
      <c r="D51" s="77">
        <v>14</v>
      </c>
      <c r="E51" s="88"/>
      <c r="F51" s="79">
        <v>0.4375</v>
      </c>
      <c r="G51" s="79" t="s">
        <v>800</v>
      </c>
      <c r="H51" s="79" t="s">
        <v>800</v>
      </c>
      <c r="I51" s="80">
        <v>0.4375</v>
      </c>
      <c r="J51" s="80" t="s">
        <v>800</v>
      </c>
      <c r="K51" s="80" t="s">
        <v>800</v>
      </c>
    </row>
    <row r="52" spans="1:11" s="34" customFormat="1" ht="18" customHeight="1">
      <c r="A52" s="34" t="s">
        <v>305</v>
      </c>
      <c r="B52" s="34" t="s">
        <v>672</v>
      </c>
      <c r="C52" s="95">
        <v>18</v>
      </c>
      <c r="D52" s="96">
        <v>15</v>
      </c>
      <c r="E52" s="86"/>
      <c r="F52" s="79" t="s">
        <v>800</v>
      </c>
      <c r="G52" s="79" t="s">
        <v>800</v>
      </c>
      <c r="H52" s="79" t="s">
        <v>800</v>
      </c>
      <c r="I52" s="80">
        <v>18.9375</v>
      </c>
      <c r="J52" s="80" t="s">
        <v>800</v>
      </c>
      <c r="K52" s="80" t="s">
        <v>800</v>
      </c>
    </row>
    <row r="53" spans="1:11" s="34" customFormat="1" ht="18" customHeight="1">
      <c r="A53" s="34" t="s">
        <v>68</v>
      </c>
      <c r="B53" s="34" t="s">
        <v>671</v>
      </c>
      <c r="C53" s="76">
        <v>2</v>
      </c>
      <c r="D53" s="77">
        <v>10</v>
      </c>
      <c r="E53" s="88" t="s">
        <v>1303</v>
      </c>
      <c r="F53" s="79"/>
      <c r="G53" s="79"/>
      <c r="H53" s="79"/>
      <c r="I53" s="80" t="s">
        <v>800</v>
      </c>
      <c r="J53" s="80" t="s">
        <v>800</v>
      </c>
      <c r="K53" s="80" t="s">
        <v>800</v>
      </c>
    </row>
    <row r="54" spans="1:11" s="34" customFormat="1" ht="18" customHeight="1">
      <c r="A54" s="34" t="s">
        <v>925</v>
      </c>
      <c r="B54" s="34" t="s">
        <v>926</v>
      </c>
      <c r="C54" s="76"/>
      <c r="D54" s="77">
        <v>7</v>
      </c>
      <c r="E54" s="88"/>
      <c r="F54" s="79" t="s">
        <v>800</v>
      </c>
      <c r="G54" s="79" t="s">
        <v>800</v>
      </c>
      <c r="H54" s="79" t="s">
        <v>800</v>
      </c>
      <c r="I54" s="80" t="s">
        <v>800</v>
      </c>
      <c r="J54" s="80">
        <v>0.4375</v>
      </c>
      <c r="K54" s="80" t="s">
        <v>800</v>
      </c>
    </row>
    <row r="55" spans="1:11" s="34" customFormat="1" ht="21" customHeight="1">
      <c r="A55" s="34" t="s">
        <v>366</v>
      </c>
      <c r="B55" s="34" t="s">
        <v>249</v>
      </c>
      <c r="C55" s="76">
        <v>4</v>
      </c>
      <c r="D55" s="77">
        <v>12</v>
      </c>
      <c r="E55" s="86" t="s">
        <v>1304</v>
      </c>
      <c r="F55" s="79">
        <v>2.375</v>
      </c>
      <c r="G55" s="79" t="s">
        <v>800</v>
      </c>
      <c r="H55" s="79">
        <v>1.1875</v>
      </c>
      <c r="I55" s="80" t="s">
        <v>800</v>
      </c>
      <c r="J55" s="80"/>
      <c r="K55" s="80" t="s">
        <v>800</v>
      </c>
    </row>
    <row r="56" spans="1:11" s="34" customFormat="1" ht="18" customHeight="1">
      <c r="A56" s="34" t="s">
        <v>176</v>
      </c>
      <c r="B56" s="34" t="s">
        <v>177</v>
      </c>
      <c r="C56" s="76"/>
      <c r="D56" s="77">
        <v>0.5</v>
      </c>
      <c r="E56" s="91" t="s">
        <v>1305</v>
      </c>
      <c r="F56" s="79"/>
      <c r="G56" s="79" t="s">
        <v>800</v>
      </c>
      <c r="H56" s="79" t="s">
        <v>800</v>
      </c>
      <c r="I56" s="80" t="s">
        <v>800</v>
      </c>
      <c r="J56" s="80" t="s">
        <v>800</v>
      </c>
      <c r="K56" s="80" t="s">
        <v>800</v>
      </c>
    </row>
    <row r="57" spans="1:11" s="34" customFormat="1" ht="18" customHeight="1">
      <c r="A57" s="34" t="s">
        <v>1110</v>
      </c>
      <c r="B57" s="34" t="s">
        <v>46</v>
      </c>
      <c r="C57" s="76"/>
      <c r="D57" s="77">
        <v>7</v>
      </c>
      <c r="E57" s="78"/>
      <c r="F57" s="79" t="s">
        <v>800</v>
      </c>
      <c r="G57" s="79" t="s">
        <v>800</v>
      </c>
      <c r="H57" s="79" t="s">
        <v>800</v>
      </c>
      <c r="I57" s="80" t="s">
        <v>800</v>
      </c>
      <c r="J57" s="80">
        <v>0.4375</v>
      </c>
      <c r="K57" s="80" t="s">
        <v>800</v>
      </c>
    </row>
    <row r="58" spans="1:11" s="34" customFormat="1" ht="18" customHeight="1">
      <c r="A58" s="34" t="s">
        <v>43</v>
      </c>
      <c r="B58" s="34" t="s">
        <v>44</v>
      </c>
      <c r="C58" s="76">
        <v>2</v>
      </c>
      <c r="D58" s="77">
        <v>11</v>
      </c>
      <c r="E58" s="91"/>
      <c r="F58" s="79" t="s">
        <v>800</v>
      </c>
      <c r="G58" s="79" t="s">
        <v>800</v>
      </c>
      <c r="H58" s="79" t="s">
        <v>800</v>
      </c>
      <c r="I58" s="80">
        <v>2.6875</v>
      </c>
      <c r="J58" s="80" t="s">
        <v>800</v>
      </c>
      <c r="K58" s="80" t="s">
        <v>800</v>
      </c>
    </row>
    <row r="59" spans="1:11" s="34" customFormat="1" ht="18" customHeight="1">
      <c r="A59" s="34" t="s">
        <v>637</v>
      </c>
      <c r="B59" s="34" t="s">
        <v>47</v>
      </c>
      <c r="C59" s="76">
        <v>5</v>
      </c>
      <c r="D59" s="77">
        <v>0</v>
      </c>
      <c r="E59" s="81"/>
      <c r="F59" s="79" t="s">
        <v>800</v>
      </c>
      <c r="G59" s="79" t="s">
        <v>800</v>
      </c>
      <c r="H59" s="79" t="s">
        <v>800</v>
      </c>
      <c r="I59" s="80" t="s">
        <v>800</v>
      </c>
      <c r="J59" s="80">
        <v>5</v>
      </c>
      <c r="K59" s="80" t="s">
        <v>800</v>
      </c>
    </row>
    <row r="60" spans="1:11" s="34" customFormat="1" ht="18" customHeight="1">
      <c r="A60" s="34" t="s">
        <v>164</v>
      </c>
      <c r="B60" s="34" t="s">
        <v>165</v>
      </c>
      <c r="C60" s="76"/>
      <c r="D60" s="77">
        <v>3</v>
      </c>
      <c r="E60" s="78" t="s">
        <v>1306</v>
      </c>
      <c r="F60" s="90"/>
      <c r="G60" s="79"/>
      <c r="H60" s="79" t="s">
        <v>800</v>
      </c>
      <c r="I60" s="80" t="s">
        <v>800</v>
      </c>
      <c r="J60" s="80" t="s">
        <v>800</v>
      </c>
      <c r="K60" s="80" t="s">
        <v>800</v>
      </c>
    </row>
    <row r="61" spans="1:11" s="34" customFormat="1" ht="18" customHeight="1">
      <c r="A61" s="84" t="s">
        <v>603</v>
      </c>
      <c r="B61" s="34" t="s">
        <v>1</v>
      </c>
      <c r="C61" s="76"/>
      <c r="D61" s="77">
        <v>9</v>
      </c>
      <c r="E61" s="88"/>
      <c r="F61" s="79" t="s">
        <v>800</v>
      </c>
      <c r="G61" s="79" t="s">
        <v>800</v>
      </c>
      <c r="H61" s="79" t="s">
        <v>800</v>
      </c>
      <c r="I61" s="80">
        <v>0.5625</v>
      </c>
      <c r="J61" s="80" t="s">
        <v>800</v>
      </c>
      <c r="K61" s="80" t="s">
        <v>800</v>
      </c>
    </row>
    <row r="62" spans="1:11" s="34" customFormat="1" ht="18" customHeight="1">
      <c r="A62" s="34" t="s">
        <v>1307</v>
      </c>
      <c r="B62" s="34" t="s">
        <v>1116</v>
      </c>
      <c r="C62" s="76"/>
      <c r="D62" s="77">
        <v>2</v>
      </c>
      <c r="E62" s="78"/>
      <c r="F62" s="79" t="s">
        <v>800</v>
      </c>
      <c r="G62" s="79">
        <v>0.0625</v>
      </c>
      <c r="H62" s="79" t="s">
        <v>800</v>
      </c>
      <c r="I62" s="80">
        <v>0.0625</v>
      </c>
      <c r="J62" s="80" t="s">
        <v>800</v>
      </c>
      <c r="K62" s="80" t="s">
        <v>800</v>
      </c>
    </row>
    <row r="63" spans="1:11" s="34" customFormat="1" ht="18" customHeight="1">
      <c r="A63" s="34" t="s">
        <v>235</v>
      </c>
      <c r="B63" s="34" t="s">
        <v>236</v>
      </c>
      <c r="C63" s="76"/>
      <c r="D63" s="77">
        <v>10</v>
      </c>
      <c r="E63" s="78"/>
      <c r="F63" s="79" t="s">
        <v>800</v>
      </c>
      <c r="G63" s="79" t="s">
        <v>800</v>
      </c>
      <c r="H63" s="79" t="s">
        <v>800</v>
      </c>
      <c r="I63" s="80">
        <v>0.3125</v>
      </c>
      <c r="J63" s="80">
        <v>0.3125</v>
      </c>
      <c r="K63" s="80" t="s">
        <v>800</v>
      </c>
    </row>
    <row r="64" spans="1:11" s="34" customFormat="1" ht="18" customHeight="1">
      <c r="A64" s="34" t="s">
        <v>1036</v>
      </c>
      <c r="B64" s="34" t="s">
        <v>720</v>
      </c>
      <c r="C64" s="76">
        <v>1</v>
      </c>
      <c r="D64" s="77">
        <v>8</v>
      </c>
      <c r="E64" s="78"/>
      <c r="F64" s="79" t="s">
        <v>800</v>
      </c>
      <c r="G64" s="79">
        <v>0.75</v>
      </c>
      <c r="H64" s="79" t="s">
        <v>800</v>
      </c>
      <c r="I64" s="80">
        <v>0.75</v>
      </c>
      <c r="J64" s="80" t="s">
        <v>800</v>
      </c>
      <c r="K64" s="80" t="s">
        <v>800</v>
      </c>
    </row>
    <row r="65" spans="1:11" s="34" customFormat="1" ht="18" customHeight="1">
      <c r="A65" s="34" t="s">
        <v>191</v>
      </c>
      <c r="B65" s="34" t="s">
        <v>1056</v>
      </c>
      <c r="C65" s="76">
        <v>2</v>
      </c>
      <c r="D65" s="77">
        <v>15</v>
      </c>
      <c r="E65" s="91"/>
      <c r="F65" s="79">
        <v>0.734375</v>
      </c>
      <c r="G65" s="79" t="s">
        <v>800</v>
      </c>
      <c r="H65" s="79">
        <v>0.734375</v>
      </c>
      <c r="I65" s="80">
        <v>1.46875</v>
      </c>
      <c r="J65" s="80" t="s">
        <v>800</v>
      </c>
      <c r="K65" s="80" t="s">
        <v>800</v>
      </c>
    </row>
    <row r="66" spans="1:11" s="34" customFormat="1" ht="18" customHeight="1">
      <c r="A66" s="34" t="s">
        <v>312</v>
      </c>
      <c r="B66" s="34" t="s">
        <v>313</v>
      </c>
      <c r="C66" s="76"/>
      <c r="D66" s="77">
        <v>5</v>
      </c>
      <c r="E66" s="86"/>
      <c r="F66" s="79" t="s">
        <v>800</v>
      </c>
      <c r="G66" s="79" t="s">
        <v>800</v>
      </c>
      <c r="H66" s="79" t="s">
        <v>800</v>
      </c>
      <c r="I66" s="80">
        <v>0.15625</v>
      </c>
      <c r="J66" s="80">
        <v>0.15625</v>
      </c>
      <c r="K66" s="80" t="s">
        <v>800</v>
      </c>
    </row>
    <row r="67" spans="1:11" s="34" customFormat="1" ht="18" customHeight="1">
      <c r="A67" s="82" t="s">
        <v>76</v>
      </c>
      <c r="B67" s="34" t="s">
        <v>77</v>
      </c>
      <c r="C67" s="76"/>
      <c r="D67" s="77">
        <v>0.1</v>
      </c>
      <c r="E67" s="78" t="s">
        <v>1308</v>
      </c>
      <c r="F67" s="79"/>
      <c r="G67" s="79" t="s">
        <v>800</v>
      </c>
      <c r="H67" s="79" t="s">
        <v>800</v>
      </c>
      <c r="I67" s="80" t="s">
        <v>800</v>
      </c>
      <c r="J67" s="80" t="s">
        <v>800</v>
      </c>
      <c r="K67" s="80" t="s">
        <v>800</v>
      </c>
    </row>
    <row r="68" spans="1:11" s="34" customFormat="1" ht="18" customHeight="1">
      <c r="A68" s="84" t="s">
        <v>819</v>
      </c>
      <c r="B68" s="34" t="s">
        <v>30</v>
      </c>
      <c r="C68" s="76"/>
      <c r="D68" s="77">
        <v>2</v>
      </c>
      <c r="E68" s="88" t="s">
        <v>1293</v>
      </c>
      <c r="F68" s="79"/>
      <c r="G68" s="79" t="s">
        <v>800</v>
      </c>
      <c r="H68" s="79" t="s">
        <v>800</v>
      </c>
      <c r="I68" s="80" t="s">
        <v>800</v>
      </c>
      <c r="J68" s="80" t="s">
        <v>800</v>
      </c>
      <c r="K68" s="80" t="s">
        <v>800</v>
      </c>
    </row>
    <row r="69" spans="1:11" s="34" customFormat="1" ht="18" customHeight="1">
      <c r="A69" s="34" t="s">
        <v>178</v>
      </c>
      <c r="B69" s="34" t="s">
        <v>179</v>
      </c>
      <c r="C69" s="76"/>
      <c r="D69" s="77">
        <v>0.2</v>
      </c>
      <c r="E69" s="91" t="s">
        <v>1309</v>
      </c>
      <c r="F69" s="79"/>
      <c r="G69" s="79"/>
      <c r="H69" s="79"/>
      <c r="I69" s="80" t="s">
        <v>800</v>
      </c>
      <c r="J69" s="80" t="s">
        <v>800</v>
      </c>
      <c r="K69" s="80" t="s">
        <v>800</v>
      </c>
    </row>
    <row r="70" spans="1:11" s="34" customFormat="1" ht="18" customHeight="1">
      <c r="A70" s="34" t="s">
        <v>627</v>
      </c>
      <c r="B70" s="34" t="s">
        <v>27</v>
      </c>
      <c r="C70" s="76"/>
      <c r="D70" s="77">
        <v>2</v>
      </c>
      <c r="E70" s="78" t="s">
        <v>1310</v>
      </c>
      <c r="F70" s="79"/>
      <c r="G70" s="79"/>
      <c r="H70" s="79"/>
      <c r="I70" s="80" t="s">
        <v>800</v>
      </c>
      <c r="J70" s="80" t="s">
        <v>800</v>
      </c>
      <c r="K70" s="80" t="s">
        <v>800</v>
      </c>
    </row>
    <row r="71" spans="1:11" s="34" customFormat="1" ht="18" customHeight="1">
      <c r="A71" s="34" t="s">
        <v>634</v>
      </c>
      <c r="B71" s="34" t="s">
        <v>635</v>
      </c>
      <c r="C71" s="76">
        <v>1</v>
      </c>
      <c r="D71" s="77">
        <v>4</v>
      </c>
      <c r="E71" s="91" t="s">
        <v>1311</v>
      </c>
      <c r="F71" s="79"/>
      <c r="G71" s="79"/>
      <c r="H71" s="79" t="s">
        <v>800</v>
      </c>
      <c r="I71" s="80" t="s">
        <v>800</v>
      </c>
      <c r="J71" s="80">
        <v>1.25</v>
      </c>
      <c r="K71" s="80" t="s">
        <v>800</v>
      </c>
    </row>
    <row r="72" spans="1:11" s="34" customFormat="1" ht="18" customHeight="1">
      <c r="A72" s="34" t="s">
        <v>286</v>
      </c>
      <c r="B72" s="34" t="s">
        <v>287</v>
      </c>
      <c r="C72" s="76">
        <v>1</v>
      </c>
      <c r="D72" s="77">
        <v>1</v>
      </c>
      <c r="E72" s="88" t="s">
        <v>1312</v>
      </c>
      <c r="F72" s="79"/>
      <c r="G72" s="79"/>
      <c r="H72" s="79"/>
      <c r="I72" s="80"/>
      <c r="J72" s="80"/>
      <c r="K72" s="80" t="s">
        <v>800</v>
      </c>
    </row>
    <row r="73" spans="1:11" s="34" customFormat="1" ht="18" customHeight="1">
      <c r="A73" s="34" t="s">
        <v>116</v>
      </c>
      <c r="B73" s="34" t="s">
        <v>117</v>
      </c>
      <c r="C73" s="76"/>
      <c r="D73" s="77">
        <v>1</v>
      </c>
      <c r="E73" s="88"/>
      <c r="F73" s="79">
        <v>0.0625</v>
      </c>
      <c r="G73" s="79" t="s">
        <v>800</v>
      </c>
      <c r="H73" s="79" t="s">
        <v>800</v>
      </c>
      <c r="I73" s="80" t="s">
        <v>800</v>
      </c>
      <c r="J73" s="80" t="s">
        <v>800</v>
      </c>
      <c r="K73" s="80" t="s">
        <v>800</v>
      </c>
    </row>
    <row r="74" spans="1:11" s="34" customFormat="1" ht="18" customHeight="1">
      <c r="A74" s="2" t="s">
        <v>1313</v>
      </c>
      <c r="B74" s="82" t="s">
        <v>1314</v>
      </c>
      <c r="C74" s="76"/>
      <c r="D74" s="77">
        <v>0.1</v>
      </c>
      <c r="E74" s="88" t="s">
        <v>1315</v>
      </c>
      <c r="F74" s="79"/>
      <c r="G74" s="79" t="s">
        <v>800</v>
      </c>
      <c r="H74" s="79" t="s">
        <v>800</v>
      </c>
      <c r="I74" s="80" t="s">
        <v>800</v>
      </c>
      <c r="J74" s="80" t="s">
        <v>800</v>
      </c>
      <c r="K74" s="80" t="s">
        <v>800</v>
      </c>
    </row>
    <row r="75" spans="1:11" s="34" customFormat="1" ht="18" customHeight="1">
      <c r="A75" s="34" t="s">
        <v>1316</v>
      </c>
      <c r="B75" s="34" t="s">
        <v>1317</v>
      </c>
      <c r="C75" s="76"/>
      <c r="D75" s="77">
        <v>4</v>
      </c>
      <c r="E75" s="78"/>
      <c r="F75" s="79"/>
      <c r="G75" s="79"/>
      <c r="H75" s="79"/>
      <c r="I75" s="80" t="s">
        <v>800</v>
      </c>
      <c r="J75" s="80" t="s">
        <v>800</v>
      </c>
      <c r="K75" s="80" t="s">
        <v>800</v>
      </c>
    </row>
    <row r="76" spans="1:11" s="34" customFormat="1" ht="18" customHeight="1">
      <c r="A76" s="84" t="s">
        <v>730</v>
      </c>
      <c r="B76" s="34" t="s">
        <v>276</v>
      </c>
      <c r="C76" s="76"/>
      <c r="D76" s="77">
        <v>13</v>
      </c>
      <c r="E76" s="78" t="s">
        <v>1318</v>
      </c>
      <c r="F76" s="79"/>
      <c r="G76" s="79" t="s">
        <v>800</v>
      </c>
      <c r="H76" s="79" t="s">
        <v>800</v>
      </c>
      <c r="I76" s="80" t="s">
        <v>800</v>
      </c>
      <c r="J76" s="80" t="s">
        <v>800</v>
      </c>
      <c r="K76" s="80" t="s">
        <v>800</v>
      </c>
    </row>
    <row r="77" spans="1:11" s="34" customFormat="1" ht="18" customHeight="1">
      <c r="A77" s="84" t="s">
        <v>296</v>
      </c>
      <c r="B77" s="85" t="s">
        <v>297</v>
      </c>
      <c r="C77" s="76"/>
      <c r="D77" s="77">
        <v>13</v>
      </c>
      <c r="E77" s="78" t="s">
        <v>1319</v>
      </c>
      <c r="F77" s="79"/>
      <c r="G77" s="79" t="s">
        <v>800</v>
      </c>
      <c r="H77" s="79" t="s">
        <v>800</v>
      </c>
      <c r="I77" s="80" t="s">
        <v>800</v>
      </c>
      <c r="J77" s="80" t="s">
        <v>800</v>
      </c>
      <c r="K77" s="80" t="s">
        <v>800</v>
      </c>
    </row>
    <row r="78" spans="1:11" s="34" customFormat="1" ht="18" customHeight="1">
      <c r="A78" s="34" t="s">
        <v>60</v>
      </c>
      <c r="B78" s="34" t="s">
        <v>61</v>
      </c>
      <c r="C78" s="76"/>
      <c r="D78" s="77">
        <v>2</v>
      </c>
      <c r="E78" s="88" t="s">
        <v>1320</v>
      </c>
      <c r="F78" s="90"/>
      <c r="G78" s="79"/>
      <c r="H78" s="79" t="s">
        <v>800</v>
      </c>
      <c r="I78" s="80" t="s">
        <v>800</v>
      </c>
      <c r="J78" s="80" t="s">
        <v>800</v>
      </c>
      <c r="K78" s="80" t="s">
        <v>800</v>
      </c>
    </row>
    <row r="79" spans="1:11" s="34" customFormat="1" ht="18" customHeight="1">
      <c r="A79" s="34" t="s">
        <v>62</v>
      </c>
      <c r="B79" s="34" t="s">
        <v>63</v>
      </c>
      <c r="C79" s="76"/>
      <c r="D79" s="77">
        <v>9</v>
      </c>
      <c r="E79" s="86"/>
      <c r="F79" s="79">
        <v>0.140625</v>
      </c>
      <c r="G79" s="79">
        <v>0.140625</v>
      </c>
      <c r="H79" s="79">
        <v>0.140625</v>
      </c>
      <c r="I79" s="80">
        <v>0.140625</v>
      </c>
      <c r="J79" s="80" t="s">
        <v>800</v>
      </c>
      <c r="K79" s="80" t="s">
        <v>800</v>
      </c>
    </row>
    <row r="80" spans="1:11" s="34" customFormat="1" ht="18" customHeight="1">
      <c r="A80" s="34" t="s">
        <v>64</v>
      </c>
      <c r="B80" s="34" t="s">
        <v>638</v>
      </c>
      <c r="C80" s="76">
        <v>7</v>
      </c>
      <c r="D80" s="77">
        <v>7</v>
      </c>
      <c r="E80" s="83"/>
      <c r="F80" s="79" t="s">
        <v>800</v>
      </c>
      <c r="G80" s="79">
        <v>1.4875</v>
      </c>
      <c r="H80" s="79">
        <v>1.4875</v>
      </c>
      <c r="I80" s="80">
        <v>1.4875</v>
      </c>
      <c r="J80" s="80">
        <v>1.4875</v>
      </c>
      <c r="K80" s="80">
        <v>1.4875</v>
      </c>
    </row>
    <row r="81" spans="1:11" s="34" customFormat="1" ht="18" customHeight="1">
      <c r="A81" s="46" t="s">
        <v>1128</v>
      </c>
      <c r="B81" s="34" t="s">
        <v>1129</v>
      </c>
      <c r="C81" s="76"/>
      <c r="D81" s="77">
        <v>1</v>
      </c>
      <c r="E81" s="83"/>
      <c r="F81" s="79" t="s">
        <v>800</v>
      </c>
      <c r="G81" s="79" t="s">
        <v>800</v>
      </c>
      <c r="H81" s="79" t="s">
        <v>800</v>
      </c>
      <c r="I81" s="80" t="s">
        <v>800</v>
      </c>
      <c r="J81" s="80">
        <v>0.0625</v>
      </c>
      <c r="K81" s="80" t="s">
        <v>800</v>
      </c>
    </row>
    <row r="82" spans="1:11" s="34" customFormat="1" ht="18" customHeight="1">
      <c r="A82" s="34" t="s">
        <v>1130</v>
      </c>
      <c r="B82" s="34" t="s">
        <v>1321</v>
      </c>
      <c r="C82" s="76"/>
      <c r="D82" s="77">
        <v>0.1</v>
      </c>
      <c r="E82" s="78"/>
      <c r="F82" s="79">
        <v>0.00625</v>
      </c>
      <c r="G82" s="79" t="s">
        <v>800</v>
      </c>
      <c r="H82" s="79" t="s">
        <v>800</v>
      </c>
      <c r="I82" s="80" t="s">
        <v>800</v>
      </c>
      <c r="J82" s="80" t="s">
        <v>800</v>
      </c>
      <c r="K82" s="80" t="s">
        <v>800</v>
      </c>
    </row>
    <row r="83" spans="1:11" s="34" customFormat="1" ht="18" customHeight="1">
      <c r="A83" s="34" t="s">
        <v>1322</v>
      </c>
      <c r="B83" s="34" t="s">
        <v>1323</v>
      </c>
      <c r="C83" s="76"/>
      <c r="D83" s="77">
        <v>1</v>
      </c>
      <c r="E83" s="109" t="s">
        <v>1324</v>
      </c>
      <c r="F83" s="79"/>
      <c r="G83" s="79"/>
      <c r="H83" s="79" t="s">
        <v>800</v>
      </c>
      <c r="I83" s="80" t="s">
        <v>800</v>
      </c>
      <c r="J83" s="80" t="s">
        <v>800</v>
      </c>
      <c r="K83" s="80" t="s">
        <v>800</v>
      </c>
    </row>
    <row r="84" spans="1:11" s="34" customFormat="1" ht="18" customHeight="1">
      <c r="A84" s="99" t="s">
        <v>989</v>
      </c>
      <c r="B84" s="2" t="s">
        <v>990</v>
      </c>
      <c r="C84" s="76"/>
      <c r="D84" s="77">
        <v>1</v>
      </c>
      <c r="E84" s="100" t="s">
        <v>1325</v>
      </c>
      <c r="F84" s="79"/>
      <c r="G84" s="79" t="s">
        <v>800</v>
      </c>
      <c r="H84" s="79" t="s">
        <v>800</v>
      </c>
      <c r="I84" s="80" t="s">
        <v>800</v>
      </c>
      <c r="J84" s="80" t="s">
        <v>800</v>
      </c>
      <c r="K84" s="80" t="s">
        <v>800</v>
      </c>
    </row>
    <row r="85" spans="1:11" s="34" customFormat="1" ht="18" customHeight="1">
      <c r="A85" s="34" t="s">
        <v>136</v>
      </c>
      <c r="B85" s="34" t="s">
        <v>137</v>
      </c>
      <c r="C85" s="76">
        <v>1</v>
      </c>
      <c r="D85" s="77">
        <v>3</v>
      </c>
      <c r="E85" s="81"/>
      <c r="F85" s="79" t="s">
        <v>800</v>
      </c>
      <c r="G85" s="79" t="s">
        <v>800</v>
      </c>
      <c r="H85" s="79">
        <v>1.1875</v>
      </c>
      <c r="I85" s="80" t="s">
        <v>800</v>
      </c>
      <c r="J85" s="80" t="s">
        <v>800</v>
      </c>
      <c r="K85" s="80" t="s">
        <v>800</v>
      </c>
    </row>
    <row r="86" spans="1:11" s="34" customFormat="1" ht="18" customHeight="1">
      <c r="A86" s="82" t="s">
        <v>732</v>
      </c>
      <c r="B86" s="34" t="s">
        <v>733</v>
      </c>
      <c r="C86" s="76"/>
      <c r="D86" s="77">
        <v>4</v>
      </c>
      <c r="E86" s="101"/>
      <c r="F86" s="79" t="s">
        <v>800</v>
      </c>
      <c r="G86" s="79" t="s">
        <v>800</v>
      </c>
      <c r="H86" s="79" t="s">
        <v>800</v>
      </c>
      <c r="I86" s="80">
        <v>0.25</v>
      </c>
      <c r="J86" s="80" t="s">
        <v>800</v>
      </c>
      <c r="K86" s="80" t="s">
        <v>800</v>
      </c>
    </row>
    <row r="87" spans="1:11" s="34" customFormat="1" ht="18" customHeight="1">
      <c r="A87" s="84" t="s">
        <v>622</v>
      </c>
      <c r="B87" s="85" t="s">
        <v>623</v>
      </c>
      <c r="C87" s="97"/>
      <c r="D87" s="98">
        <v>1</v>
      </c>
      <c r="E87" s="81"/>
      <c r="F87" s="79" t="s">
        <v>800</v>
      </c>
      <c r="G87" s="79" t="s">
        <v>800</v>
      </c>
      <c r="H87" s="79" t="s">
        <v>800</v>
      </c>
      <c r="I87" s="80">
        <v>0.03125</v>
      </c>
      <c r="J87" s="80">
        <v>0.03125</v>
      </c>
      <c r="K87" s="80" t="s">
        <v>800</v>
      </c>
    </row>
    <row r="88" spans="1:11" s="34" customFormat="1" ht="18" customHeight="1">
      <c r="A88" s="34" t="s">
        <v>82</v>
      </c>
      <c r="B88" s="34" t="s">
        <v>83</v>
      </c>
      <c r="C88" s="76"/>
      <c r="D88" s="77">
        <v>1</v>
      </c>
      <c r="E88" s="88" t="s">
        <v>1326</v>
      </c>
      <c r="F88" s="79"/>
      <c r="G88" s="79" t="s">
        <v>800</v>
      </c>
      <c r="H88" s="79" t="s">
        <v>800</v>
      </c>
      <c r="I88" s="80" t="s">
        <v>800</v>
      </c>
      <c r="J88" s="80" t="s">
        <v>800</v>
      </c>
      <c r="K88" s="80" t="s">
        <v>800</v>
      </c>
    </row>
    <row r="89" spans="1:11" s="34" customFormat="1" ht="18" customHeight="1">
      <c r="A89" s="34" t="s">
        <v>243</v>
      </c>
      <c r="B89" s="34" t="s">
        <v>244</v>
      </c>
      <c r="C89" s="76">
        <v>4</v>
      </c>
      <c r="D89" s="77">
        <v>13</v>
      </c>
      <c r="E89" s="83"/>
      <c r="F89" s="79">
        <v>2.40625</v>
      </c>
      <c r="G89" s="79">
        <v>1.203125</v>
      </c>
      <c r="H89" s="79" t="s">
        <v>800</v>
      </c>
      <c r="I89" s="80">
        <v>1.203125</v>
      </c>
      <c r="J89" s="80" t="s">
        <v>800</v>
      </c>
      <c r="K89" s="80" t="s">
        <v>800</v>
      </c>
    </row>
    <row r="90" spans="1:11" s="34" customFormat="1" ht="18" customHeight="1">
      <c r="A90" s="34" t="s">
        <v>1327</v>
      </c>
      <c r="B90" s="34" t="s">
        <v>1328</v>
      </c>
      <c r="C90" s="111"/>
      <c r="D90" s="77">
        <v>0.01</v>
      </c>
      <c r="E90" s="78" t="s">
        <v>1329</v>
      </c>
      <c r="F90" s="79"/>
      <c r="G90" s="79" t="s">
        <v>800</v>
      </c>
      <c r="H90" s="79" t="s">
        <v>800</v>
      </c>
      <c r="I90" s="80" t="s">
        <v>800</v>
      </c>
      <c r="J90" s="80" t="s">
        <v>800</v>
      </c>
      <c r="K90" s="80" t="s">
        <v>800</v>
      </c>
    </row>
    <row r="91" spans="1:11" s="34" customFormat="1" ht="18" customHeight="1">
      <c r="A91" s="34" t="s">
        <v>189</v>
      </c>
      <c r="B91" s="34" t="s">
        <v>190</v>
      </c>
      <c r="C91" s="76">
        <v>61</v>
      </c>
      <c r="D91" s="77">
        <v>9</v>
      </c>
      <c r="E91" s="130"/>
      <c r="F91" s="79">
        <v>12.3125</v>
      </c>
      <c r="G91" s="79">
        <v>12.3125</v>
      </c>
      <c r="H91" s="79">
        <v>12.3125</v>
      </c>
      <c r="I91" s="80">
        <v>12.3125</v>
      </c>
      <c r="J91" s="99" t="s">
        <v>1330</v>
      </c>
      <c r="K91" s="80"/>
    </row>
    <row r="92" spans="1:11" s="34" customFormat="1" ht="18" customHeight="1">
      <c r="A92" s="84" t="s">
        <v>639</v>
      </c>
      <c r="B92" s="85" t="s">
        <v>640</v>
      </c>
      <c r="C92" s="97"/>
      <c r="D92" s="98">
        <v>2</v>
      </c>
      <c r="E92" s="88" t="s">
        <v>1331</v>
      </c>
      <c r="F92" s="79"/>
      <c r="G92" s="79"/>
      <c r="H92" s="79" t="s">
        <v>800</v>
      </c>
      <c r="I92" s="80" t="s">
        <v>800</v>
      </c>
      <c r="J92" s="80" t="s">
        <v>800</v>
      </c>
      <c r="K92" s="80" t="s">
        <v>800</v>
      </c>
    </row>
    <row r="93" spans="1:11" s="34" customFormat="1" ht="18" customHeight="1">
      <c r="A93" s="34" t="s">
        <v>53</v>
      </c>
      <c r="B93" s="34" t="s">
        <v>717</v>
      </c>
      <c r="C93" s="76">
        <v>6</v>
      </c>
      <c r="D93" s="77">
        <v>7</v>
      </c>
      <c r="E93" s="83"/>
      <c r="F93" s="79" t="s">
        <v>800</v>
      </c>
      <c r="G93" s="79" t="s">
        <v>800</v>
      </c>
      <c r="H93" s="79" t="s">
        <v>800</v>
      </c>
      <c r="I93" s="80">
        <v>6.4375</v>
      </c>
      <c r="J93" s="80" t="s">
        <v>800</v>
      </c>
      <c r="K93" s="80" t="s">
        <v>800</v>
      </c>
    </row>
    <row r="94" spans="1:11" s="34" customFormat="1" ht="18" customHeight="1">
      <c r="A94" s="34" t="s">
        <v>250</v>
      </c>
      <c r="B94" s="34" t="s">
        <v>718</v>
      </c>
      <c r="C94" s="102"/>
      <c r="D94" s="103">
        <v>4</v>
      </c>
      <c r="E94" s="86"/>
      <c r="F94" s="79" t="s">
        <v>800</v>
      </c>
      <c r="G94" s="79" t="s">
        <v>800</v>
      </c>
      <c r="H94" s="79" t="s">
        <v>800</v>
      </c>
      <c r="I94" s="80">
        <v>0.25</v>
      </c>
      <c r="J94" s="80" t="s">
        <v>800</v>
      </c>
      <c r="K94" s="80" t="s">
        <v>800</v>
      </c>
    </row>
    <row r="95" spans="1:11" s="34" customFormat="1" ht="18" customHeight="1">
      <c r="A95" s="34" t="s">
        <v>294</v>
      </c>
      <c r="B95" s="34" t="s">
        <v>719</v>
      </c>
      <c r="C95" s="76"/>
      <c r="D95" s="77">
        <v>4</v>
      </c>
      <c r="E95" s="86"/>
      <c r="F95" s="79" t="s">
        <v>800</v>
      </c>
      <c r="G95" s="79" t="s">
        <v>800</v>
      </c>
      <c r="H95" s="79" t="s">
        <v>800</v>
      </c>
      <c r="I95" s="80">
        <v>0.25</v>
      </c>
      <c r="J95" s="80" t="s">
        <v>800</v>
      </c>
      <c r="K95" s="80" t="s">
        <v>800</v>
      </c>
    </row>
    <row r="96" spans="1:11" s="34" customFormat="1" ht="18" customHeight="1">
      <c r="A96" s="2" t="s">
        <v>1332</v>
      </c>
      <c r="B96" s="34" t="s">
        <v>1333</v>
      </c>
      <c r="C96" s="76"/>
      <c r="D96" s="77">
        <v>1.5</v>
      </c>
      <c r="E96" s="88" t="s">
        <v>1334</v>
      </c>
      <c r="F96" s="90"/>
      <c r="G96" s="79"/>
      <c r="H96" s="79"/>
      <c r="I96" s="80" t="s">
        <v>800</v>
      </c>
      <c r="J96" s="80" t="s">
        <v>800</v>
      </c>
      <c r="K96" s="80" t="s">
        <v>800</v>
      </c>
    </row>
    <row r="97" spans="1:11" s="34" customFormat="1" ht="18" customHeight="1">
      <c r="A97" s="34" t="s">
        <v>223</v>
      </c>
      <c r="B97" s="34" t="s">
        <v>224</v>
      </c>
      <c r="C97" s="76">
        <v>8</v>
      </c>
      <c r="D97" s="77">
        <v>1</v>
      </c>
      <c r="E97" s="86"/>
      <c r="F97" s="79" t="s">
        <v>800</v>
      </c>
      <c r="G97" s="79">
        <v>1.6125</v>
      </c>
      <c r="H97" s="79">
        <v>1.6125</v>
      </c>
      <c r="I97" s="80">
        <v>1.6125</v>
      </c>
      <c r="J97" s="80">
        <v>1.6125</v>
      </c>
      <c r="K97" s="80">
        <v>1.6125</v>
      </c>
    </row>
    <row r="98" spans="1:11" s="34" customFormat="1" ht="18" customHeight="1">
      <c r="A98" s="99" t="s">
        <v>992</v>
      </c>
      <c r="B98" s="2" t="s">
        <v>993</v>
      </c>
      <c r="C98" s="76"/>
      <c r="D98" s="77">
        <v>0.01</v>
      </c>
      <c r="E98" s="100" t="s">
        <v>1325</v>
      </c>
      <c r="F98" s="79"/>
      <c r="G98" s="79" t="s">
        <v>800</v>
      </c>
      <c r="H98" s="79" t="s">
        <v>800</v>
      </c>
      <c r="I98" s="80" t="s">
        <v>800</v>
      </c>
      <c r="J98" s="80" t="s">
        <v>800</v>
      </c>
      <c r="K98" s="80" t="s">
        <v>800</v>
      </c>
    </row>
    <row r="99" spans="1:11" s="34" customFormat="1" ht="18" customHeight="1">
      <c r="A99" s="82" t="s">
        <v>262</v>
      </c>
      <c r="B99" s="34" t="s">
        <v>1335</v>
      </c>
      <c r="C99" s="76"/>
      <c r="D99" s="77">
        <v>1</v>
      </c>
      <c r="E99" s="91"/>
      <c r="F99" s="79" t="s">
        <v>800</v>
      </c>
      <c r="G99" s="79" t="s">
        <v>800</v>
      </c>
      <c r="H99" s="79" t="s">
        <v>800</v>
      </c>
      <c r="I99" s="80" t="s">
        <v>800</v>
      </c>
      <c r="J99" s="80">
        <v>0.0625</v>
      </c>
      <c r="K99" s="80" t="s">
        <v>800</v>
      </c>
    </row>
    <row r="100" spans="1:11" s="34" customFormat="1" ht="18" customHeight="1">
      <c r="A100" s="34" t="s">
        <v>630</v>
      </c>
      <c r="B100" s="34" t="s">
        <v>631</v>
      </c>
      <c r="C100" s="76">
        <v>1</v>
      </c>
      <c r="D100" s="77">
        <v>0</v>
      </c>
      <c r="E100" s="83"/>
      <c r="F100" s="79" t="s">
        <v>800</v>
      </c>
      <c r="G100" s="79">
        <v>0.25</v>
      </c>
      <c r="H100" s="79" t="s">
        <v>800</v>
      </c>
      <c r="I100" s="80">
        <v>0.25</v>
      </c>
      <c r="J100" s="80" t="s">
        <v>800</v>
      </c>
      <c r="K100" s="80">
        <v>0.5</v>
      </c>
    </row>
    <row r="101" spans="1:11" s="34" customFormat="1" ht="18" customHeight="1">
      <c r="A101" s="82" t="s">
        <v>215</v>
      </c>
      <c r="B101" s="34" t="s">
        <v>673</v>
      </c>
      <c r="C101" s="76"/>
      <c r="D101" s="77">
        <v>1</v>
      </c>
      <c r="E101" s="104"/>
      <c r="F101" s="79" t="s">
        <v>800</v>
      </c>
      <c r="G101" s="79" t="s">
        <v>800</v>
      </c>
      <c r="H101" s="79" t="s">
        <v>800</v>
      </c>
      <c r="I101" s="80" t="s">
        <v>800</v>
      </c>
      <c r="J101" s="80" t="s">
        <v>800</v>
      </c>
      <c r="K101" s="80" t="s">
        <v>800</v>
      </c>
    </row>
    <row r="102" spans="1:11" s="34" customFormat="1" ht="18" customHeight="1">
      <c r="A102" s="34" t="s">
        <v>94</v>
      </c>
      <c r="B102" s="34" t="s">
        <v>95</v>
      </c>
      <c r="C102" s="76">
        <v>9</v>
      </c>
      <c r="D102" s="77">
        <v>3</v>
      </c>
      <c r="E102" s="81"/>
      <c r="F102" s="79">
        <v>4.59375</v>
      </c>
      <c r="G102" s="79" t="s">
        <v>800</v>
      </c>
      <c r="H102" s="79" t="s">
        <v>800</v>
      </c>
      <c r="I102" s="80">
        <v>4.59375</v>
      </c>
      <c r="J102" s="80" t="s">
        <v>800</v>
      </c>
      <c r="K102" s="80" t="s">
        <v>800</v>
      </c>
    </row>
    <row r="103" spans="1:11" s="34" customFormat="1" ht="18" customHeight="1">
      <c r="A103" s="34" t="s">
        <v>182</v>
      </c>
      <c r="B103" s="34" t="s">
        <v>183</v>
      </c>
      <c r="C103" s="76"/>
      <c r="D103" s="77">
        <v>1</v>
      </c>
      <c r="E103" s="88"/>
      <c r="F103" s="79" t="s">
        <v>800</v>
      </c>
      <c r="G103" s="79" t="s">
        <v>800</v>
      </c>
      <c r="H103" s="79" t="s">
        <v>800</v>
      </c>
      <c r="I103" s="80">
        <v>0.0625</v>
      </c>
      <c r="J103" s="80" t="s">
        <v>800</v>
      </c>
      <c r="K103" s="80" t="s">
        <v>800</v>
      </c>
    </row>
    <row r="104" spans="1:11" s="34" customFormat="1" ht="18" customHeight="1">
      <c r="A104" s="84" t="s">
        <v>23</v>
      </c>
      <c r="B104" s="85" t="s">
        <v>24</v>
      </c>
      <c r="C104" s="76"/>
      <c r="D104" s="77">
        <v>13</v>
      </c>
      <c r="E104" s="105"/>
      <c r="F104" s="79" t="s">
        <v>800</v>
      </c>
      <c r="G104" s="79" t="s">
        <v>800</v>
      </c>
      <c r="H104" s="79" t="s">
        <v>800</v>
      </c>
      <c r="I104" s="80" t="s">
        <v>800</v>
      </c>
      <c r="J104" s="80">
        <v>0.8125</v>
      </c>
      <c r="K104" s="80" t="s">
        <v>800</v>
      </c>
    </row>
    <row r="105" spans="1:11" s="34" customFormat="1" ht="18" customHeight="1">
      <c r="A105" s="84" t="s">
        <v>1336</v>
      </c>
      <c r="B105" s="85" t="s">
        <v>1337</v>
      </c>
      <c r="C105" s="97"/>
      <c r="D105" s="98">
        <v>0.5</v>
      </c>
      <c r="E105" s="83"/>
      <c r="F105" s="79"/>
      <c r="G105" s="79"/>
      <c r="H105" s="79"/>
      <c r="I105" s="80">
        <v>0.03125</v>
      </c>
      <c r="J105" s="80"/>
      <c r="K105" s="80"/>
    </row>
    <row r="106" spans="1:11" s="34" customFormat="1" ht="18" customHeight="1">
      <c r="A106" s="34" t="s">
        <v>652</v>
      </c>
      <c r="B106" s="34" t="s">
        <v>653</v>
      </c>
      <c r="C106" s="97"/>
      <c r="D106" s="98">
        <v>1</v>
      </c>
      <c r="E106" s="78"/>
      <c r="F106" s="79" t="s">
        <v>800</v>
      </c>
      <c r="G106" s="79" t="s">
        <v>800</v>
      </c>
      <c r="H106" s="79" t="s">
        <v>800</v>
      </c>
      <c r="I106" s="80">
        <v>0.03125</v>
      </c>
      <c r="J106" s="80">
        <v>0.03125</v>
      </c>
      <c r="K106" s="80" t="s">
        <v>800</v>
      </c>
    </row>
    <row r="107" spans="1:11" s="34" customFormat="1" ht="18" customHeight="1">
      <c r="A107" s="34" t="s">
        <v>41</v>
      </c>
      <c r="B107" s="34" t="s">
        <v>654</v>
      </c>
      <c r="C107" s="76"/>
      <c r="D107" s="77">
        <v>8</v>
      </c>
      <c r="E107" s="83"/>
      <c r="F107" s="79" t="s">
        <v>800</v>
      </c>
      <c r="G107" s="79" t="s">
        <v>800</v>
      </c>
      <c r="H107" s="79" t="s">
        <v>800</v>
      </c>
      <c r="I107" s="80" t="s">
        <v>800</v>
      </c>
      <c r="J107" s="80">
        <v>0.5</v>
      </c>
      <c r="K107" s="80" t="s">
        <v>800</v>
      </c>
    </row>
    <row r="108" spans="1:11" s="34" customFormat="1" ht="18" customHeight="1">
      <c r="A108" s="34" t="s">
        <v>101</v>
      </c>
      <c r="B108" s="34" t="s">
        <v>656</v>
      </c>
      <c r="C108" s="76"/>
      <c r="D108" s="77">
        <v>0.25</v>
      </c>
      <c r="E108" s="78"/>
      <c r="F108" s="79" t="s">
        <v>800</v>
      </c>
      <c r="G108" s="79" t="s">
        <v>800</v>
      </c>
      <c r="H108" s="79" t="s">
        <v>800</v>
      </c>
      <c r="I108" s="80" t="s">
        <v>800</v>
      </c>
      <c r="J108" s="80">
        <v>0.015625</v>
      </c>
      <c r="K108" s="80" t="s">
        <v>800</v>
      </c>
    </row>
    <row r="109" spans="1:11" s="34" customFormat="1" ht="18" customHeight="1">
      <c r="A109" s="82" t="s">
        <v>66</v>
      </c>
      <c r="B109" s="34" t="s">
        <v>655</v>
      </c>
      <c r="C109" s="76"/>
      <c r="D109" s="77">
        <v>4</v>
      </c>
      <c r="E109" s="83"/>
      <c r="F109" s="79">
        <v>0.1875</v>
      </c>
      <c r="G109" s="79" t="s">
        <v>800</v>
      </c>
      <c r="H109" s="79" t="s">
        <v>800</v>
      </c>
      <c r="I109" s="80" t="s">
        <v>800</v>
      </c>
      <c r="J109" s="80" t="s">
        <v>800</v>
      </c>
      <c r="K109" s="80" t="s">
        <v>800</v>
      </c>
    </row>
    <row r="110" spans="1:11" s="34" customFormat="1" ht="18" customHeight="1">
      <c r="A110" s="34" t="s">
        <v>211</v>
      </c>
      <c r="B110" s="34" t="s">
        <v>657</v>
      </c>
      <c r="C110" s="76"/>
      <c r="D110" s="77">
        <v>1</v>
      </c>
      <c r="E110" s="106" t="s">
        <v>1338</v>
      </c>
      <c r="F110" s="79">
        <v>0.0625</v>
      </c>
      <c r="G110" s="79" t="s">
        <v>800</v>
      </c>
      <c r="H110" s="79" t="s">
        <v>800</v>
      </c>
      <c r="I110" s="80" t="s">
        <v>800</v>
      </c>
      <c r="J110" s="80" t="s">
        <v>800</v>
      </c>
      <c r="K110" s="80" t="s">
        <v>800</v>
      </c>
    </row>
    <row r="111" spans="1:11" s="34" customFormat="1" ht="18" customHeight="1">
      <c r="A111" s="34" t="s">
        <v>213</v>
      </c>
      <c r="B111" s="34" t="s">
        <v>214</v>
      </c>
      <c r="C111" s="76"/>
      <c r="D111" s="77">
        <v>0.1</v>
      </c>
      <c r="E111" s="78" t="s">
        <v>1339</v>
      </c>
      <c r="F111" s="79"/>
      <c r="G111" s="131" t="s">
        <v>1340</v>
      </c>
      <c r="H111" s="79"/>
      <c r="I111" s="80"/>
      <c r="J111" s="80" t="s">
        <v>800</v>
      </c>
      <c r="K111" s="80" t="s">
        <v>800</v>
      </c>
    </row>
    <row r="112" spans="1:11" s="34" customFormat="1" ht="18" customHeight="1">
      <c r="A112" s="34" t="s">
        <v>279</v>
      </c>
      <c r="B112" s="34" t="s">
        <v>1055</v>
      </c>
      <c r="C112" s="76"/>
      <c r="D112" s="77">
        <v>10</v>
      </c>
      <c r="E112" s="81"/>
      <c r="F112" s="79">
        <v>0.3125</v>
      </c>
      <c r="G112" s="79">
        <v>0.3125</v>
      </c>
      <c r="H112" s="79" t="s">
        <v>800</v>
      </c>
      <c r="I112" s="80" t="s">
        <v>800</v>
      </c>
      <c r="J112" s="80" t="s">
        <v>800</v>
      </c>
      <c r="K112" s="80" t="s">
        <v>800</v>
      </c>
    </row>
    <row r="113" spans="1:11" s="34" customFormat="1" ht="18" customHeight="1">
      <c r="A113" s="87" t="s">
        <v>1341</v>
      </c>
      <c r="B113" s="34" t="s">
        <v>1342</v>
      </c>
      <c r="C113" s="76"/>
      <c r="D113" s="77">
        <v>1</v>
      </c>
      <c r="E113" s="91" t="s">
        <v>1343</v>
      </c>
      <c r="F113" s="79"/>
      <c r="G113" s="79"/>
      <c r="H113" s="79"/>
      <c r="I113" s="80"/>
      <c r="J113" s="80"/>
      <c r="K113" s="80"/>
    </row>
    <row r="114" spans="1:11" s="34" customFormat="1" ht="18" customHeight="1">
      <c r="A114" s="34" t="s">
        <v>253</v>
      </c>
      <c r="B114" s="34" t="s">
        <v>254</v>
      </c>
      <c r="C114" s="76">
        <v>1</v>
      </c>
      <c r="D114" s="77">
        <v>4</v>
      </c>
      <c r="E114" s="83"/>
      <c r="F114" s="79" t="s">
        <v>800</v>
      </c>
      <c r="G114" s="79" t="s">
        <v>800</v>
      </c>
      <c r="H114" s="79" t="s">
        <v>800</v>
      </c>
      <c r="I114" s="80">
        <v>0.625</v>
      </c>
      <c r="J114" s="80">
        <v>0.3125</v>
      </c>
      <c r="K114" s="80">
        <v>0.3125</v>
      </c>
    </row>
    <row r="115" spans="1:11" s="34" customFormat="1" ht="18" customHeight="1">
      <c r="A115" s="84" t="s">
        <v>650</v>
      </c>
      <c r="B115" s="85" t="s">
        <v>651</v>
      </c>
      <c r="C115" s="97">
        <v>1</v>
      </c>
      <c r="D115" s="98">
        <v>12</v>
      </c>
      <c r="E115" s="86"/>
      <c r="F115" s="79">
        <v>0.875</v>
      </c>
      <c r="G115" s="79" t="s">
        <v>800</v>
      </c>
      <c r="H115" s="79" t="s">
        <v>800</v>
      </c>
      <c r="I115" s="80">
        <v>0.875</v>
      </c>
      <c r="J115" s="80" t="s">
        <v>800</v>
      </c>
      <c r="K115" s="80" t="s">
        <v>800</v>
      </c>
    </row>
    <row r="116" spans="1:11" s="34" customFormat="1" ht="18" customHeight="1">
      <c r="A116" s="34" t="s">
        <v>105</v>
      </c>
      <c r="B116" s="34" t="s">
        <v>106</v>
      </c>
      <c r="C116" s="76"/>
      <c r="D116" s="77">
        <v>15</v>
      </c>
      <c r="E116" s="86"/>
      <c r="F116" s="79">
        <v>0.9375</v>
      </c>
      <c r="G116" s="79" t="s">
        <v>800</v>
      </c>
      <c r="H116" s="79" t="s">
        <v>800</v>
      </c>
      <c r="I116" s="80" t="s">
        <v>800</v>
      </c>
      <c r="J116" s="80" t="s">
        <v>800</v>
      </c>
      <c r="K116" s="80" t="s">
        <v>800</v>
      </c>
    </row>
    <row r="117" spans="1:11" s="34" customFormat="1" ht="18" customHeight="1">
      <c r="A117" s="34" t="s">
        <v>322</v>
      </c>
      <c r="B117" s="34" t="s">
        <v>323</v>
      </c>
      <c r="C117" s="76"/>
      <c r="D117" s="77">
        <v>8</v>
      </c>
      <c r="E117" s="86"/>
      <c r="F117" s="79" t="s">
        <v>800</v>
      </c>
      <c r="G117" s="79" t="s">
        <v>800</v>
      </c>
      <c r="H117" s="79" t="s">
        <v>800</v>
      </c>
      <c r="I117" s="80">
        <v>1</v>
      </c>
      <c r="J117" s="80" t="s">
        <v>800</v>
      </c>
      <c r="K117" s="80" t="s">
        <v>800</v>
      </c>
    </row>
    <row r="118" spans="1:11" s="34" customFormat="1" ht="18" customHeight="1">
      <c r="A118" s="82" t="s">
        <v>298</v>
      </c>
      <c r="B118" s="34" t="s">
        <v>729</v>
      </c>
      <c r="C118" s="76">
        <v>7</v>
      </c>
      <c r="D118" s="77">
        <v>1</v>
      </c>
      <c r="E118" s="81"/>
      <c r="F118" s="79">
        <v>1.765625</v>
      </c>
      <c r="G118" s="79">
        <v>1.765625</v>
      </c>
      <c r="H118" s="79">
        <v>3.53125</v>
      </c>
      <c r="I118" s="80" t="s">
        <v>800</v>
      </c>
      <c r="J118" s="80" t="s">
        <v>800</v>
      </c>
      <c r="K118" s="80" t="s">
        <v>800</v>
      </c>
    </row>
    <row r="119" spans="1:11" s="34" customFormat="1" ht="18" customHeight="1">
      <c r="A119" s="34" t="s">
        <v>90</v>
      </c>
      <c r="B119" s="34" t="s">
        <v>91</v>
      </c>
      <c r="C119" s="76"/>
      <c r="D119" s="77">
        <v>5</v>
      </c>
      <c r="E119" s="81"/>
      <c r="F119" s="79" t="s">
        <v>800</v>
      </c>
      <c r="G119" s="79" t="s">
        <v>800</v>
      </c>
      <c r="H119" s="79" t="s">
        <v>800</v>
      </c>
      <c r="I119" s="80">
        <v>0.3125</v>
      </c>
      <c r="J119" s="80" t="s">
        <v>800</v>
      </c>
      <c r="K119" s="80" t="s">
        <v>800</v>
      </c>
    </row>
    <row r="120" spans="1:11" s="34" customFormat="1" ht="18" customHeight="1">
      <c r="A120" s="34" t="s">
        <v>942</v>
      </c>
      <c r="B120" s="34" t="s">
        <v>943</v>
      </c>
      <c r="C120" s="76"/>
      <c r="D120" s="77">
        <v>2</v>
      </c>
      <c r="E120" s="88" t="s">
        <v>1344</v>
      </c>
      <c r="F120" s="90"/>
      <c r="G120" s="79"/>
      <c r="H120" s="79"/>
      <c r="I120" s="80" t="s">
        <v>800</v>
      </c>
      <c r="J120" s="80" t="s">
        <v>800</v>
      </c>
      <c r="K120" s="80" t="s">
        <v>800</v>
      </c>
    </row>
    <row r="121" spans="1:11" s="34" customFormat="1" ht="18" customHeight="1">
      <c r="A121" s="34" t="s">
        <v>0</v>
      </c>
      <c r="B121" s="34" t="s">
        <v>391</v>
      </c>
      <c r="C121" s="76">
        <v>1</v>
      </c>
      <c r="D121" s="77">
        <v>1</v>
      </c>
      <c r="E121" s="88" t="s">
        <v>1345</v>
      </c>
      <c r="F121" s="79"/>
      <c r="G121" s="79"/>
      <c r="H121" s="79"/>
      <c r="I121" s="80"/>
      <c r="J121" s="80" t="s">
        <v>800</v>
      </c>
      <c r="K121" s="80" t="s">
        <v>800</v>
      </c>
    </row>
    <row r="122" spans="1:11" s="34" customFormat="1" ht="18" customHeight="1">
      <c r="A122" s="34" t="s">
        <v>1346</v>
      </c>
      <c r="B122" s="34" t="s">
        <v>1347</v>
      </c>
      <c r="C122" s="76"/>
      <c r="D122" s="77">
        <v>0.01</v>
      </c>
      <c r="E122" s="78" t="s">
        <v>1348</v>
      </c>
      <c r="F122" s="90"/>
      <c r="G122" s="79"/>
      <c r="H122" s="79" t="s">
        <v>800</v>
      </c>
      <c r="I122" s="80" t="s">
        <v>800</v>
      </c>
      <c r="J122" s="80" t="s">
        <v>800</v>
      </c>
      <c r="K122" s="80" t="s">
        <v>800</v>
      </c>
    </row>
    <row r="123" spans="1:11" s="34" customFormat="1" ht="18" customHeight="1">
      <c r="A123" s="34" t="s">
        <v>123</v>
      </c>
      <c r="B123" s="34" t="s">
        <v>124</v>
      </c>
      <c r="C123" s="76"/>
      <c r="D123" s="77">
        <v>0.1</v>
      </c>
      <c r="E123" s="78"/>
      <c r="F123" s="79">
        <v>0.00625</v>
      </c>
      <c r="G123" s="79" t="s">
        <v>800</v>
      </c>
      <c r="H123" s="79" t="s">
        <v>800</v>
      </c>
      <c r="I123" s="80" t="s">
        <v>800</v>
      </c>
      <c r="J123" s="80" t="s">
        <v>800</v>
      </c>
      <c r="K123" s="80" t="s">
        <v>800</v>
      </c>
    </row>
    <row r="124" spans="1:11" s="34" customFormat="1" ht="18" customHeight="1">
      <c r="A124" s="84" t="s">
        <v>668</v>
      </c>
      <c r="B124" s="85" t="s">
        <v>669</v>
      </c>
      <c r="C124" s="97"/>
      <c r="D124" s="98">
        <v>2</v>
      </c>
      <c r="E124" s="86"/>
      <c r="F124" s="79">
        <v>0.09375</v>
      </c>
      <c r="G124" s="79" t="s">
        <v>800</v>
      </c>
      <c r="H124" s="79" t="s">
        <v>800</v>
      </c>
      <c r="I124" s="80">
        <v>0.25</v>
      </c>
      <c r="J124" s="80" t="s">
        <v>800</v>
      </c>
      <c r="K124" s="80" t="s">
        <v>800</v>
      </c>
    </row>
    <row r="125" spans="1:11" s="34" customFormat="1" ht="18" customHeight="1">
      <c r="A125" s="34" t="s">
        <v>628</v>
      </c>
      <c r="B125" s="34" t="s">
        <v>629</v>
      </c>
      <c r="C125" s="76"/>
      <c r="D125" s="77">
        <v>0.1</v>
      </c>
      <c r="E125" s="88"/>
      <c r="F125" s="79">
        <v>0.00625</v>
      </c>
      <c r="G125" s="79" t="s">
        <v>800</v>
      </c>
      <c r="H125" s="79" t="s">
        <v>800</v>
      </c>
      <c r="I125" s="80" t="s">
        <v>800</v>
      </c>
      <c r="J125" s="80" t="s">
        <v>800</v>
      </c>
      <c r="K125" s="80" t="s">
        <v>800</v>
      </c>
    </row>
    <row r="126" spans="1:11" s="34" customFormat="1" ht="18" customHeight="1">
      <c r="A126" s="34" t="s">
        <v>1349</v>
      </c>
      <c r="B126" s="34" t="s">
        <v>1350</v>
      </c>
      <c r="C126" s="76"/>
      <c r="D126" s="77">
        <v>5</v>
      </c>
      <c r="E126" s="78" t="s">
        <v>1351</v>
      </c>
      <c r="F126" s="79"/>
      <c r="G126" s="79"/>
      <c r="H126" s="79"/>
      <c r="I126" s="80"/>
      <c r="J126" s="80"/>
      <c r="K126" s="80"/>
    </row>
    <row r="127" spans="1:11" s="34" customFormat="1" ht="18" customHeight="1">
      <c r="A127" s="82" t="s">
        <v>270</v>
      </c>
      <c r="B127" s="34" t="s">
        <v>1352</v>
      </c>
      <c r="C127" s="76"/>
      <c r="D127" s="77">
        <v>2</v>
      </c>
      <c r="E127" s="86"/>
      <c r="F127" s="79" t="s">
        <v>800</v>
      </c>
      <c r="G127" s="79" t="s">
        <v>800</v>
      </c>
      <c r="H127" s="79" t="s">
        <v>800</v>
      </c>
      <c r="I127" s="80" t="s">
        <v>800</v>
      </c>
      <c r="J127" s="80">
        <v>0.125</v>
      </c>
      <c r="K127" s="80" t="s">
        <v>800</v>
      </c>
    </row>
    <row r="128" spans="1:11" s="34" customFormat="1" ht="18" customHeight="1">
      <c r="A128" s="34" t="s">
        <v>266</v>
      </c>
      <c r="B128" s="34" t="s">
        <v>493</v>
      </c>
      <c r="C128" s="76"/>
      <c r="D128" s="77">
        <v>0.1</v>
      </c>
      <c r="E128" s="86"/>
      <c r="F128" s="79" t="s">
        <v>800</v>
      </c>
      <c r="G128" s="79" t="s">
        <v>800</v>
      </c>
      <c r="H128" s="79" t="s">
        <v>800</v>
      </c>
      <c r="I128" s="80">
        <v>0.00625</v>
      </c>
      <c r="J128" s="80" t="s">
        <v>800</v>
      </c>
      <c r="K128" s="80" t="s">
        <v>800</v>
      </c>
    </row>
    <row r="129" spans="1:11" s="34" customFormat="1" ht="18" customHeight="1">
      <c r="A129" s="82" t="s">
        <v>268</v>
      </c>
      <c r="B129" s="34" t="s">
        <v>269</v>
      </c>
      <c r="C129" s="76"/>
      <c r="D129" s="77">
        <v>1</v>
      </c>
      <c r="E129" s="91"/>
      <c r="F129" s="79">
        <v>0.0625</v>
      </c>
      <c r="G129" s="79" t="s">
        <v>800</v>
      </c>
      <c r="H129" s="79" t="s">
        <v>800</v>
      </c>
      <c r="I129" s="80" t="s">
        <v>800</v>
      </c>
      <c r="J129" s="80" t="s">
        <v>800</v>
      </c>
      <c r="K129" s="80" t="s">
        <v>800</v>
      </c>
    </row>
    <row r="130" spans="1:11" s="34" customFormat="1" ht="18" customHeight="1">
      <c r="A130" s="2" t="s">
        <v>1353</v>
      </c>
      <c r="B130" s="2" t="s">
        <v>1354</v>
      </c>
      <c r="C130" s="76"/>
      <c r="D130" s="77">
        <v>0.1</v>
      </c>
      <c r="E130" s="91" t="s">
        <v>1355</v>
      </c>
      <c r="F130" s="79"/>
      <c r="G130" s="79" t="s">
        <v>800</v>
      </c>
      <c r="H130" s="79" t="s">
        <v>800</v>
      </c>
      <c r="I130" s="80" t="s">
        <v>800</v>
      </c>
      <c r="J130" s="80" t="s">
        <v>800</v>
      </c>
      <c r="K130" s="80" t="s">
        <v>800</v>
      </c>
    </row>
    <row r="131" spans="1:11" s="34" customFormat="1" ht="18" customHeight="1">
      <c r="A131" s="34" t="s">
        <v>39</v>
      </c>
      <c r="B131" s="34" t="s">
        <v>40</v>
      </c>
      <c r="C131" s="76"/>
      <c r="D131" s="77">
        <v>8</v>
      </c>
      <c r="E131" s="81"/>
      <c r="F131" s="79" t="s">
        <v>800</v>
      </c>
      <c r="G131" s="79" t="s">
        <v>800</v>
      </c>
      <c r="H131" s="79" t="s">
        <v>800</v>
      </c>
      <c r="I131" s="80">
        <v>0.5</v>
      </c>
      <c r="J131" s="80" t="s">
        <v>800</v>
      </c>
      <c r="K131" s="80" t="s">
        <v>800</v>
      </c>
    </row>
    <row r="132" spans="1:11" s="34" customFormat="1" ht="18" customHeight="1">
      <c r="A132" s="34" t="s">
        <v>33</v>
      </c>
      <c r="B132" s="34" t="s">
        <v>34</v>
      </c>
      <c r="C132" s="76"/>
      <c r="D132" s="77">
        <v>6</v>
      </c>
      <c r="E132" s="78" t="s">
        <v>1356</v>
      </c>
      <c r="F132" s="79" t="s">
        <v>800</v>
      </c>
      <c r="G132" s="79" t="s">
        <v>800</v>
      </c>
      <c r="H132" s="79" t="s">
        <v>800</v>
      </c>
      <c r="I132" s="80" t="s">
        <v>800</v>
      </c>
      <c r="J132" s="80" t="s">
        <v>800</v>
      </c>
      <c r="K132" s="80" t="s">
        <v>800</v>
      </c>
    </row>
    <row r="133" spans="1:11" s="34" customFormat="1" ht="18" customHeight="1">
      <c r="A133" s="34" t="s">
        <v>1357</v>
      </c>
      <c r="B133" s="34" t="s">
        <v>1358</v>
      </c>
      <c r="C133" s="76"/>
      <c r="D133" s="77">
        <v>0.5</v>
      </c>
      <c r="E133" s="78" t="s">
        <v>1359</v>
      </c>
      <c r="F133" s="79"/>
      <c r="G133" s="79"/>
      <c r="H133" s="79"/>
      <c r="I133" s="80"/>
      <c r="J133" s="80"/>
      <c r="K133" s="80"/>
    </row>
    <row r="134" spans="1:11" s="34" customFormat="1" ht="18" customHeight="1">
      <c r="A134" s="34" t="s">
        <v>194</v>
      </c>
      <c r="B134" s="34" t="s">
        <v>716</v>
      </c>
      <c r="C134" s="76"/>
      <c r="D134" s="77">
        <v>12</v>
      </c>
      <c r="E134" s="78" t="s">
        <v>1360</v>
      </c>
      <c r="F134" s="79"/>
      <c r="G134" s="79" t="s">
        <v>800</v>
      </c>
      <c r="H134" s="79" t="s">
        <v>800</v>
      </c>
      <c r="I134" s="80" t="s">
        <v>800</v>
      </c>
      <c r="J134" s="80" t="s">
        <v>800</v>
      </c>
      <c r="K134" s="80" t="s">
        <v>800</v>
      </c>
    </row>
    <row r="135" spans="1:11" s="34" customFormat="1" ht="18" customHeight="1">
      <c r="A135" s="34" t="s">
        <v>1156</v>
      </c>
      <c r="B135" s="34" t="s">
        <v>1157</v>
      </c>
      <c r="C135" s="76"/>
      <c r="D135" s="77">
        <v>5</v>
      </c>
      <c r="E135" s="78"/>
      <c r="F135" s="79" t="s">
        <v>800</v>
      </c>
      <c r="G135" s="79" t="s">
        <v>800</v>
      </c>
      <c r="H135" s="79" t="s">
        <v>800</v>
      </c>
      <c r="I135" s="80" t="s">
        <v>800</v>
      </c>
      <c r="J135" s="80">
        <v>0.3125</v>
      </c>
      <c r="K135" s="80" t="s">
        <v>800</v>
      </c>
    </row>
    <row r="136" spans="1:11" s="34" customFormat="1" ht="18" customHeight="1">
      <c r="A136" s="34" t="s">
        <v>148</v>
      </c>
      <c r="B136" s="34" t="s">
        <v>149</v>
      </c>
      <c r="C136" s="76">
        <v>3</v>
      </c>
      <c r="D136" s="77">
        <v>15</v>
      </c>
      <c r="E136" s="83"/>
      <c r="F136" s="79">
        <v>2.953125</v>
      </c>
      <c r="G136" s="79" t="s">
        <v>800</v>
      </c>
      <c r="H136" s="79" t="s">
        <v>800</v>
      </c>
      <c r="I136" s="80">
        <v>0.984375</v>
      </c>
      <c r="J136" s="80" t="s">
        <v>800</v>
      </c>
      <c r="K136" s="80" t="s">
        <v>800</v>
      </c>
    </row>
    <row r="137" spans="1:11" s="34" customFormat="1" ht="18" customHeight="1">
      <c r="A137" s="34" t="s">
        <v>1361</v>
      </c>
      <c r="B137" s="34" t="s">
        <v>1362</v>
      </c>
      <c r="C137" s="76"/>
      <c r="D137" s="77">
        <v>0.01</v>
      </c>
      <c r="E137" s="88" t="s">
        <v>1363</v>
      </c>
      <c r="F137" s="90"/>
      <c r="G137" s="79"/>
      <c r="H137" s="79"/>
      <c r="I137" s="80" t="s">
        <v>800</v>
      </c>
      <c r="J137" s="80" t="s">
        <v>800</v>
      </c>
      <c r="K137" s="80" t="s">
        <v>800</v>
      </c>
    </row>
    <row r="138" spans="1:11" s="34" customFormat="1" ht="18" customHeight="1">
      <c r="A138" s="34" t="s">
        <v>88</v>
      </c>
      <c r="B138" s="34" t="s">
        <v>89</v>
      </c>
      <c r="C138" s="76">
        <v>2</v>
      </c>
      <c r="D138" s="77">
        <v>6</v>
      </c>
      <c r="E138" s="86"/>
      <c r="F138" s="79" t="s">
        <v>800</v>
      </c>
      <c r="G138" s="79">
        <v>0.59375</v>
      </c>
      <c r="H138" s="79">
        <v>1.1875</v>
      </c>
      <c r="I138" s="80">
        <v>0.59375</v>
      </c>
      <c r="J138" s="80" t="s">
        <v>800</v>
      </c>
      <c r="K138" s="80" t="s">
        <v>800</v>
      </c>
    </row>
    <row r="139" spans="1:11" s="34" customFormat="1" ht="18" customHeight="1">
      <c r="A139" s="84" t="s">
        <v>700</v>
      </c>
      <c r="B139" s="34" t="s">
        <v>701</v>
      </c>
      <c r="C139" s="76"/>
      <c r="D139" s="77">
        <v>5</v>
      </c>
      <c r="E139" s="86"/>
      <c r="F139" s="79">
        <v>0.3125</v>
      </c>
      <c r="G139" s="79" t="s">
        <v>800</v>
      </c>
      <c r="H139" s="79" t="s">
        <v>800</v>
      </c>
      <c r="I139" s="80" t="s">
        <v>800</v>
      </c>
      <c r="J139" s="80" t="s">
        <v>800</v>
      </c>
      <c r="K139" s="80" t="s">
        <v>800</v>
      </c>
    </row>
    <row r="140" spans="1:11" s="34" customFormat="1" ht="18" customHeight="1">
      <c r="A140" s="84" t="s">
        <v>703</v>
      </c>
      <c r="B140" s="34" t="s">
        <v>704</v>
      </c>
      <c r="C140" s="76">
        <v>1</v>
      </c>
      <c r="D140" s="77">
        <v>2</v>
      </c>
      <c r="E140" s="81"/>
      <c r="F140" s="79">
        <v>1.125</v>
      </c>
      <c r="G140" s="79" t="s">
        <v>800</v>
      </c>
      <c r="H140" s="79" t="s">
        <v>800</v>
      </c>
      <c r="I140" s="80" t="s">
        <v>800</v>
      </c>
      <c r="J140" s="80" t="s">
        <v>800</v>
      </c>
      <c r="K140" s="80" t="s">
        <v>800</v>
      </c>
    </row>
    <row r="141" spans="1:11" s="34" customFormat="1" ht="18" customHeight="1">
      <c r="A141" s="84" t="s">
        <v>200</v>
      </c>
      <c r="B141" s="85" t="s">
        <v>702</v>
      </c>
      <c r="C141" s="76">
        <v>1</v>
      </c>
      <c r="D141" s="77">
        <v>14</v>
      </c>
      <c r="E141" s="83"/>
      <c r="F141" s="79">
        <v>1.875</v>
      </c>
      <c r="G141" s="79" t="s">
        <v>800</v>
      </c>
      <c r="H141" s="79" t="s">
        <v>800</v>
      </c>
      <c r="I141" s="80" t="s">
        <v>800</v>
      </c>
      <c r="J141" s="80" t="s">
        <v>800</v>
      </c>
      <c r="K141" s="80" t="s">
        <v>800</v>
      </c>
    </row>
    <row r="142" spans="1:11" s="34" customFormat="1" ht="18" customHeight="1">
      <c r="A142" s="34" t="s">
        <v>233</v>
      </c>
      <c r="B142" s="34" t="s">
        <v>234</v>
      </c>
      <c r="C142" s="76">
        <v>34</v>
      </c>
      <c r="D142" s="77">
        <v>2</v>
      </c>
      <c r="E142" s="86"/>
      <c r="F142" s="79" t="s">
        <v>800</v>
      </c>
      <c r="G142" s="79">
        <v>8.53125</v>
      </c>
      <c r="H142" s="79">
        <v>8.53125</v>
      </c>
      <c r="I142" s="80">
        <v>8.53125</v>
      </c>
      <c r="J142" s="80" t="s">
        <v>800</v>
      </c>
      <c r="K142" s="80">
        <v>8.53125</v>
      </c>
    </row>
    <row r="143" spans="1:11" s="34" customFormat="1" ht="18" customHeight="1">
      <c r="A143" s="34" t="s">
        <v>231</v>
      </c>
      <c r="B143" s="34" t="s">
        <v>232</v>
      </c>
      <c r="C143" s="76">
        <v>30</v>
      </c>
      <c r="D143" s="77">
        <v>10</v>
      </c>
      <c r="E143" s="83"/>
      <c r="F143" s="79">
        <v>7.65625</v>
      </c>
      <c r="G143" s="79">
        <v>7.65625</v>
      </c>
      <c r="H143" s="79">
        <v>7.65625</v>
      </c>
      <c r="I143" s="80">
        <v>7.65625</v>
      </c>
      <c r="J143" s="80" t="s">
        <v>800</v>
      </c>
      <c r="K143" s="80" t="s">
        <v>800</v>
      </c>
    </row>
    <row r="144" spans="1:11" s="34" customFormat="1" ht="18" customHeight="1">
      <c r="A144" s="82" t="s">
        <v>74</v>
      </c>
      <c r="B144" s="34" t="s">
        <v>75</v>
      </c>
      <c r="C144" s="76"/>
      <c r="D144" s="77">
        <v>4</v>
      </c>
      <c r="E144" s="78"/>
      <c r="F144" s="79">
        <v>0.25</v>
      </c>
      <c r="G144" s="79" t="s">
        <v>800</v>
      </c>
      <c r="H144" s="79" t="s">
        <v>800</v>
      </c>
      <c r="I144" s="80" t="s">
        <v>800</v>
      </c>
      <c r="J144" s="80" t="s">
        <v>800</v>
      </c>
      <c r="K144" s="80" t="s">
        <v>800</v>
      </c>
    </row>
    <row r="145" spans="1:11" s="34" customFormat="1" ht="18" customHeight="1">
      <c r="A145" s="34" t="s">
        <v>205</v>
      </c>
      <c r="B145" s="34" t="s">
        <v>206</v>
      </c>
      <c r="C145" s="76">
        <v>1</v>
      </c>
      <c r="D145" s="77">
        <v>12</v>
      </c>
      <c r="E145" s="83"/>
      <c r="F145" s="79" t="s">
        <v>800</v>
      </c>
      <c r="G145" s="79">
        <v>0.4375</v>
      </c>
      <c r="H145" s="79">
        <v>0.4375</v>
      </c>
      <c r="I145" s="80">
        <v>0.4375</v>
      </c>
      <c r="J145" s="80">
        <v>0.4375</v>
      </c>
      <c r="K145" s="80" t="s">
        <v>800</v>
      </c>
    </row>
    <row r="146" spans="1:11" s="34" customFormat="1" ht="18" customHeight="1">
      <c r="A146" s="84" t="s">
        <v>828</v>
      </c>
      <c r="B146" s="85" t="s">
        <v>122</v>
      </c>
      <c r="C146" s="76"/>
      <c r="D146" s="77">
        <v>1</v>
      </c>
      <c r="E146" s="88"/>
      <c r="F146" s="79">
        <v>0.0625</v>
      </c>
      <c r="G146" s="79" t="s">
        <v>800</v>
      </c>
      <c r="H146" s="79" t="s">
        <v>800</v>
      </c>
      <c r="I146" s="80" t="s">
        <v>800</v>
      </c>
      <c r="J146" s="80" t="s">
        <v>800</v>
      </c>
      <c r="K146" s="80" t="s">
        <v>800</v>
      </c>
    </row>
    <row r="147" spans="1:11" s="34" customFormat="1" ht="18" customHeight="1">
      <c r="A147" s="84" t="s">
        <v>103</v>
      </c>
      <c r="B147" s="85" t="s">
        <v>713</v>
      </c>
      <c r="C147" s="97"/>
      <c r="D147" s="98">
        <v>0.1</v>
      </c>
      <c r="E147" s="78" t="s">
        <v>1364</v>
      </c>
      <c r="F147" s="79"/>
      <c r="G147" s="79" t="s">
        <v>800</v>
      </c>
      <c r="H147" s="79" t="s">
        <v>800</v>
      </c>
      <c r="I147" s="80" t="s">
        <v>800</v>
      </c>
      <c r="J147" s="80" t="s">
        <v>800</v>
      </c>
      <c r="K147" s="80" t="s">
        <v>800</v>
      </c>
    </row>
    <row r="148" spans="1:11" s="34" customFormat="1" ht="18" customHeight="1">
      <c r="A148" s="84" t="s">
        <v>675</v>
      </c>
      <c r="B148" s="85" t="s">
        <v>1365</v>
      </c>
      <c r="C148" s="97"/>
      <c r="D148" s="98">
        <v>8</v>
      </c>
      <c r="E148" s="78"/>
      <c r="F148" s="79"/>
      <c r="G148" s="79" t="s">
        <v>800</v>
      </c>
      <c r="H148" s="79" t="s">
        <v>800</v>
      </c>
      <c r="I148" s="80" t="s">
        <v>800</v>
      </c>
      <c r="J148" s="80">
        <v>0.5</v>
      </c>
      <c r="K148" s="80" t="s">
        <v>800</v>
      </c>
    </row>
    <row r="149" spans="1:11" s="34" customFormat="1" ht="18" customHeight="1">
      <c r="A149" s="82" t="s">
        <v>140</v>
      </c>
      <c r="B149" s="34" t="s">
        <v>141</v>
      </c>
      <c r="C149" s="76"/>
      <c r="D149" s="77">
        <v>0.5</v>
      </c>
      <c r="E149" s="78"/>
      <c r="F149" s="79">
        <v>0.03125</v>
      </c>
      <c r="G149" s="79" t="s">
        <v>800</v>
      </c>
      <c r="H149" s="79" t="s">
        <v>800</v>
      </c>
      <c r="I149" s="80" t="s">
        <v>800</v>
      </c>
      <c r="J149" s="80" t="s">
        <v>800</v>
      </c>
      <c r="K149" s="80" t="s">
        <v>800</v>
      </c>
    </row>
    <row r="150" spans="1:11" s="34" customFormat="1" ht="18" customHeight="1">
      <c r="A150" s="84" t="s">
        <v>677</v>
      </c>
      <c r="B150" s="34" t="s">
        <v>678</v>
      </c>
      <c r="C150" s="76"/>
      <c r="D150" s="77">
        <v>10</v>
      </c>
      <c r="E150" s="91"/>
      <c r="F150" s="79" t="s">
        <v>800</v>
      </c>
      <c r="G150" s="79" t="s">
        <v>800</v>
      </c>
      <c r="H150" s="79" t="s">
        <v>800</v>
      </c>
      <c r="I150" s="80" t="s">
        <v>800</v>
      </c>
      <c r="J150" s="80">
        <v>0.625</v>
      </c>
      <c r="K150" s="80" t="s">
        <v>800</v>
      </c>
    </row>
    <row r="151" spans="1:11" s="34" customFormat="1" ht="18" customHeight="1">
      <c r="A151" s="87" t="s">
        <v>1166</v>
      </c>
      <c r="B151" s="39" t="s">
        <v>1167</v>
      </c>
      <c r="C151" s="76">
        <v>2</v>
      </c>
      <c r="D151" s="77">
        <v>5</v>
      </c>
      <c r="E151" s="83"/>
      <c r="F151" s="79" t="s">
        <v>800</v>
      </c>
      <c r="G151" s="79" t="s">
        <v>800</v>
      </c>
      <c r="H151" s="79" t="s">
        <v>800</v>
      </c>
      <c r="I151" s="80" t="s">
        <v>800</v>
      </c>
      <c r="J151" s="80">
        <v>2.3125</v>
      </c>
      <c r="K151" s="80" t="s">
        <v>800</v>
      </c>
    </row>
    <row r="152" spans="1:11" s="34" customFormat="1" ht="18" customHeight="1">
      <c r="A152" s="34" t="s">
        <v>160</v>
      </c>
      <c r="B152" s="34" t="s">
        <v>161</v>
      </c>
      <c r="C152" s="76"/>
      <c r="D152" s="77">
        <v>11</v>
      </c>
      <c r="E152" s="88" t="s">
        <v>1366</v>
      </c>
      <c r="F152" s="90"/>
      <c r="G152" s="79"/>
      <c r="H152" s="90"/>
      <c r="I152" s="80"/>
      <c r="J152" s="80"/>
      <c r="K152" s="80" t="s">
        <v>800</v>
      </c>
    </row>
    <row r="153" spans="1:11" s="34" customFormat="1" ht="18" customHeight="1">
      <c r="A153" s="82" t="s">
        <v>953</v>
      </c>
      <c r="B153" s="34" t="s">
        <v>954</v>
      </c>
      <c r="C153" s="76"/>
      <c r="D153" s="77">
        <v>4</v>
      </c>
      <c r="E153" s="78" t="s">
        <v>1367</v>
      </c>
      <c r="F153" s="79"/>
      <c r="G153" s="79"/>
      <c r="H153" s="79" t="s">
        <v>800</v>
      </c>
      <c r="I153" s="80" t="s">
        <v>800</v>
      </c>
      <c r="J153" s="80" t="s">
        <v>800</v>
      </c>
      <c r="K153" s="80" t="s">
        <v>800</v>
      </c>
    </row>
    <row r="154" spans="1:11" s="34" customFormat="1" ht="18" customHeight="1">
      <c r="A154" s="84" t="s">
        <v>679</v>
      </c>
      <c r="B154" s="85" t="s">
        <v>680</v>
      </c>
      <c r="C154" s="97"/>
      <c r="D154" s="98">
        <v>0.1</v>
      </c>
      <c r="E154" s="78" t="s">
        <v>1368</v>
      </c>
      <c r="F154" s="79"/>
      <c r="G154" s="79" t="s">
        <v>800</v>
      </c>
      <c r="H154" s="79" t="s">
        <v>800</v>
      </c>
      <c r="I154" s="80" t="s">
        <v>800</v>
      </c>
      <c r="J154" s="80" t="s">
        <v>800</v>
      </c>
      <c r="K154" s="80" t="s">
        <v>800</v>
      </c>
    </row>
    <row r="155" spans="1:11" s="34" customFormat="1" ht="18" customHeight="1">
      <c r="A155" s="34" t="s">
        <v>156</v>
      </c>
      <c r="B155" s="34" t="s">
        <v>1170</v>
      </c>
      <c r="C155" s="76">
        <v>2</v>
      </c>
      <c r="D155" s="77">
        <v>11</v>
      </c>
      <c r="E155" s="86"/>
      <c r="F155" s="79" t="s">
        <v>800</v>
      </c>
      <c r="G155" s="79" t="s">
        <v>800</v>
      </c>
      <c r="H155" s="79" t="s">
        <v>800</v>
      </c>
      <c r="I155" s="80" t="s">
        <v>800</v>
      </c>
      <c r="J155" s="80">
        <v>2.6875</v>
      </c>
      <c r="K155" s="80" t="s">
        <v>800</v>
      </c>
    </row>
    <row r="156" spans="1:11" s="34" customFormat="1" ht="18" customHeight="1" hidden="1">
      <c r="A156" s="34" t="s">
        <v>1196</v>
      </c>
      <c r="B156" s="34" t="s">
        <v>965</v>
      </c>
      <c r="C156" s="76"/>
      <c r="D156" s="77"/>
      <c r="E156" s="88"/>
      <c r="F156" s="79" t="s">
        <v>800</v>
      </c>
      <c r="G156" s="79" t="s">
        <v>800</v>
      </c>
      <c r="H156" s="79" t="s">
        <v>800</v>
      </c>
      <c r="I156" s="80" t="s">
        <v>800</v>
      </c>
      <c r="J156" s="80">
        <v>0</v>
      </c>
      <c r="K156" s="80" t="s">
        <v>800</v>
      </c>
    </row>
    <row r="157" spans="1:11" s="34" customFormat="1" ht="18" customHeight="1">
      <c r="A157" s="34" t="s">
        <v>1171</v>
      </c>
      <c r="B157" s="34" t="s">
        <v>1172</v>
      </c>
      <c r="C157" s="76"/>
      <c r="D157" s="77">
        <v>1</v>
      </c>
      <c r="E157" s="86"/>
      <c r="F157" s="79" t="s">
        <v>800</v>
      </c>
      <c r="G157" s="79" t="s">
        <v>800</v>
      </c>
      <c r="H157" s="79" t="s">
        <v>800</v>
      </c>
      <c r="I157" s="80" t="s">
        <v>800</v>
      </c>
      <c r="J157" s="80">
        <v>0.0625</v>
      </c>
      <c r="K157" s="80" t="s">
        <v>800</v>
      </c>
    </row>
    <row r="158" spans="1:11" s="34" customFormat="1" ht="18" customHeight="1">
      <c r="A158" s="34" t="s">
        <v>1173</v>
      </c>
      <c r="B158" s="34" t="s">
        <v>1174</v>
      </c>
      <c r="C158" s="76"/>
      <c r="D158" s="77">
        <v>2</v>
      </c>
      <c r="E158" s="88"/>
      <c r="F158" s="79" t="s">
        <v>800</v>
      </c>
      <c r="G158" s="79" t="s">
        <v>800</v>
      </c>
      <c r="H158" s="79" t="s">
        <v>800</v>
      </c>
      <c r="I158" s="80" t="s">
        <v>800</v>
      </c>
      <c r="J158" s="80">
        <v>0.125</v>
      </c>
      <c r="K158" s="80" t="s">
        <v>800</v>
      </c>
    </row>
    <row r="159" spans="1:11" s="34" customFormat="1" ht="18" customHeight="1">
      <c r="A159" s="34" t="s">
        <v>1176</v>
      </c>
      <c r="B159" s="34" t="s">
        <v>1177</v>
      </c>
      <c r="C159" s="76">
        <v>1</v>
      </c>
      <c r="D159" s="77">
        <v>8</v>
      </c>
      <c r="E159" s="83"/>
      <c r="F159" s="79" t="s">
        <v>800</v>
      </c>
      <c r="G159" s="79" t="s">
        <v>800</v>
      </c>
      <c r="H159" s="79" t="s">
        <v>800</v>
      </c>
      <c r="I159" s="80" t="s">
        <v>800</v>
      </c>
      <c r="J159" s="80">
        <v>1.5</v>
      </c>
      <c r="K159" s="80" t="s">
        <v>800</v>
      </c>
    </row>
    <row r="160" spans="1:11" s="34" customFormat="1" ht="18" customHeight="1">
      <c r="A160" s="34" t="s">
        <v>25</v>
      </c>
      <c r="B160" s="34" t="s">
        <v>26</v>
      </c>
      <c r="C160" s="97">
        <v>5</v>
      </c>
      <c r="D160" s="98">
        <v>8</v>
      </c>
      <c r="E160" s="105"/>
      <c r="F160" s="79">
        <v>2.75</v>
      </c>
      <c r="G160" s="79" t="s">
        <v>800</v>
      </c>
      <c r="H160" s="79" t="s">
        <v>800</v>
      </c>
      <c r="I160" s="80">
        <v>1.375</v>
      </c>
      <c r="J160" s="80">
        <v>1.375</v>
      </c>
      <c r="K160" s="80" t="s">
        <v>800</v>
      </c>
    </row>
    <row r="161" spans="1:11" s="34" customFormat="1" ht="18" customHeight="1">
      <c r="A161" s="34" t="s">
        <v>168</v>
      </c>
      <c r="B161" s="34" t="s">
        <v>695</v>
      </c>
      <c r="C161" s="76">
        <v>1</v>
      </c>
      <c r="D161" s="77">
        <v>8</v>
      </c>
      <c r="E161" s="86"/>
      <c r="F161" s="79">
        <v>0.375</v>
      </c>
      <c r="G161" s="79">
        <v>0.375</v>
      </c>
      <c r="H161" s="79">
        <v>0.375</v>
      </c>
      <c r="I161" s="80">
        <v>0.375</v>
      </c>
      <c r="J161" s="80" t="s">
        <v>800</v>
      </c>
      <c r="K161" s="80" t="s">
        <v>800</v>
      </c>
    </row>
    <row r="162" spans="1:11" s="34" customFormat="1" ht="18" customHeight="1">
      <c r="A162" s="34" t="s">
        <v>110</v>
      </c>
      <c r="B162" s="34" t="s">
        <v>111</v>
      </c>
      <c r="C162" s="76"/>
      <c r="D162" s="77">
        <v>6</v>
      </c>
      <c r="E162" s="88" t="s">
        <v>1369</v>
      </c>
      <c r="F162" s="90"/>
      <c r="G162" s="79"/>
      <c r="H162" s="79" t="s">
        <v>800</v>
      </c>
      <c r="I162" s="80" t="s">
        <v>800</v>
      </c>
      <c r="J162" s="80" t="s">
        <v>800</v>
      </c>
      <c r="K162" s="80" t="s">
        <v>800</v>
      </c>
    </row>
    <row r="163" spans="1:11" s="34" customFormat="1" ht="18" customHeight="1">
      <c r="A163" s="84" t="s">
        <v>711</v>
      </c>
      <c r="B163" s="34" t="s">
        <v>712</v>
      </c>
      <c r="C163" s="76"/>
      <c r="D163" s="77">
        <v>1</v>
      </c>
      <c r="E163" s="78"/>
      <c r="F163" s="79" t="s">
        <v>800</v>
      </c>
      <c r="G163" s="79" t="s">
        <v>800</v>
      </c>
      <c r="H163" s="79" t="s">
        <v>800</v>
      </c>
      <c r="I163" s="80">
        <v>0.0625</v>
      </c>
      <c r="J163" s="80" t="s">
        <v>800</v>
      </c>
      <c r="K163" s="80" t="s">
        <v>800</v>
      </c>
    </row>
    <row r="164" spans="1:11" s="34" customFormat="1" ht="18" customHeight="1">
      <c r="A164" s="34" t="s">
        <v>162</v>
      </c>
      <c r="B164" s="34" t="s">
        <v>163</v>
      </c>
      <c r="C164" s="76"/>
      <c r="D164" s="77">
        <v>15</v>
      </c>
      <c r="E164" s="78"/>
      <c r="F164" s="79">
        <v>0.9375</v>
      </c>
      <c r="G164" s="79" t="s">
        <v>800</v>
      </c>
      <c r="H164" s="79" t="s">
        <v>800</v>
      </c>
      <c r="I164" s="80" t="s">
        <v>800</v>
      </c>
      <c r="J164" s="80" t="s">
        <v>800</v>
      </c>
      <c r="K164" s="80" t="s">
        <v>800</v>
      </c>
    </row>
    <row r="165" spans="1:11" s="34" customFormat="1" ht="18" customHeight="1">
      <c r="A165" s="34" t="s">
        <v>240</v>
      </c>
      <c r="B165" s="34" t="s">
        <v>968</v>
      </c>
      <c r="C165" s="76"/>
      <c r="D165" s="77">
        <v>10</v>
      </c>
      <c r="E165" s="88"/>
      <c r="F165" s="79">
        <v>0.3125</v>
      </c>
      <c r="G165" s="79">
        <v>0.15625</v>
      </c>
      <c r="H165" s="79" t="s">
        <v>800</v>
      </c>
      <c r="I165" s="80">
        <v>0.15625</v>
      </c>
      <c r="J165" s="80" t="s">
        <v>800</v>
      </c>
      <c r="K165" s="80" t="s">
        <v>800</v>
      </c>
    </row>
    <row r="166" spans="1:11" s="34" customFormat="1" ht="18" customHeight="1">
      <c r="A166" s="34" t="s">
        <v>300</v>
      </c>
      <c r="B166" s="34" t="s">
        <v>697</v>
      </c>
      <c r="C166" s="76"/>
      <c r="D166" s="77">
        <v>7</v>
      </c>
      <c r="E166" s="88" t="s">
        <v>1370</v>
      </c>
      <c r="F166" s="79"/>
      <c r="G166" s="79"/>
      <c r="H166" s="79" t="s">
        <v>800</v>
      </c>
      <c r="I166" s="80" t="s">
        <v>800</v>
      </c>
      <c r="J166" s="80" t="s">
        <v>800</v>
      </c>
      <c r="K166" s="80" t="s">
        <v>800</v>
      </c>
    </row>
    <row r="167" spans="1:11" s="34" customFormat="1" ht="18" customHeight="1">
      <c r="A167" s="34" t="s">
        <v>280</v>
      </c>
      <c r="B167" s="34" t="s">
        <v>281</v>
      </c>
      <c r="C167" s="76"/>
      <c r="D167" s="77">
        <v>1</v>
      </c>
      <c r="E167" s="81"/>
      <c r="F167" s="79" t="s">
        <v>800</v>
      </c>
      <c r="G167" s="79" t="s">
        <v>800</v>
      </c>
      <c r="H167" s="79" t="s">
        <v>800</v>
      </c>
      <c r="I167" s="80">
        <v>0.03125</v>
      </c>
      <c r="J167" s="80">
        <v>0.03125</v>
      </c>
      <c r="K167" s="80" t="s">
        <v>800</v>
      </c>
    </row>
    <row r="168" spans="1:11" s="34" customFormat="1" ht="18" customHeight="1">
      <c r="A168" s="34" t="s">
        <v>220</v>
      </c>
      <c r="B168" s="34" t="s">
        <v>221</v>
      </c>
      <c r="C168" s="76">
        <v>34</v>
      </c>
      <c r="D168" s="77">
        <v>3</v>
      </c>
      <c r="E168" s="86"/>
      <c r="F168" s="79" t="s">
        <v>800</v>
      </c>
      <c r="G168" s="79">
        <v>8.546875</v>
      </c>
      <c r="H168" s="79">
        <v>17.09375</v>
      </c>
      <c r="I168" s="80">
        <v>8.546875</v>
      </c>
      <c r="J168" s="80" t="s">
        <v>800</v>
      </c>
      <c r="K168" s="80" t="s">
        <v>800</v>
      </c>
    </row>
    <row r="169" spans="1:11" s="34" customFormat="1" ht="18" customHeight="1">
      <c r="A169" s="2" t="s">
        <v>1188</v>
      </c>
      <c r="B169" s="2" t="s">
        <v>667</v>
      </c>
      <c r="C169" s="97"/>
      <c r="D169" s="98">
        <v>0.1</v>
      </c>
      <c r="E169" s="83"/>
      <c r="F169" s="79">
        <v>0.00625</v>
      </c>
      <c r="G169" s="79" t="s">
        <v>800</v>
      </c>
      <c r="H169" s="79" t="s">
        <v>800</v>
      </c>
      <c r="I169" s="80" t="s">
        <v>800</v>
      </c>
      <c r="J169" s="80" t="s">
        <v>800</v>
      </c>
      <c r="K169" s="80" t="s">
        <v>800</v>
      </c>
    </row>
    <row r="170" spans="1:11" s="34" customFormat="1" ht="18" customHeight="1">
      <c r="A170" s="84" t="s">
        <v>317</v>
      </c>
      <c r="B170" s="34" t="s">
        <v>318</v>
      </c>
      <c r="C170" s="76">
        <v>2</v>
      </c>
      <c r="D170" s="77">
        <v>1</v>
      </c>
      <c r="E170" s="78" t="s">
        <v>1371</v>
      </c>
      <c r="F170" s="79" t="s">
        <v>800</v>
      </c>
      <c r="G170" s="79" t="s">
        <v>800</v>
      </c>
      <c r="H170" s="79" t="s">
        <v>800</v>
      </c>
      <c r="I170" s="80" t="s">
        <v>800</v>
      </c>
      <c r="J170" s="80" t="s">
        <v>800</v>
      </c>
      <c r="K170" s="80" t="s">
        <v>800</v>
      </c>
    </row>
    <row r="171" spans="1:11" s="34" customFormat="1" ht="18" customHeight="1">
      <c r="A171" s="34" t="s">
        <v>1190</v>
      </c>
      <c r="B171" s="34" t="s">
        <v>1191</v>
      </c>
      <c r="C171" s="76">
        <v>2</v>
      </c>
      <c r="D171" s="77">
        <v>14</v>
      </c>
      <c r="E171" s="86"/>
      <c r="F171" s="79" t="s">
        <v>800</v>
      </c>
      <c r="G171" s="79" t="s">
        <v>800</v>
      </c>
      <c r="H171" s="79" t="s">
        <v>800</v>
      </c>
      <c r="I171" s="80" t="s">
        <v>800</v>
      </c>
      <c r="J171" s="80">
        <v>1.4375</v>
      </c>
      <c r="K171" s="80">
        <v>1.4375</v>
      </c>
    </row>
    <row r="172" spans="1:11" s="34" customFormat="1" ht="18" customHeight="1">
      <c r="A172" s="84" t="s">
        <v>402</v>
      </c>
      <c r="B172" s="85" t="s">
        <v>97</v>
      </c>
      <c r="C172" s="97">
        <v>8</v>
      </c>
      <c r="D172" s="98">
        <v>11</v>
      </c>
      <c r="E172" s="81"/>
      <c r="F172" s="79" t="s">
        <v>800</v>
      </c>
      <c r="G172" s="79">
        <v>1.7375</v>
      </c>
      <c r="H172" s="79">
        <v>1.7375</v>
      </c>
      <c r="I172" s="80">
        <v>1.7375</v>
      </c>
      <c r="J172" s="80">
        <v>1.7375</v>
      </c>
      <c r="K172" s="80">
        <v>1.7375</v>
      </c>
    </row>
    <row r="173" spans="1:11" s="34" customFormat="1" ht="18" customHeight="1">
      <c r="A173" s="84" t="s">
        <v>1372</v>
      </c>
      <c r="B173" s="85" t="s">
        <v>698</v>
      </c>
      <c r="C173" s="97"/>
      <c r="D173" s="98">
        <v>9</v>
      </c>
      <c r="E173" s="91"/>
      <c r="F173" s="79">
        <v>0.28125</v>
      </c>
      <c r="G173" s="79">
        <v>0.140625</v>
      </c>
      <c r="H173" s="79" t="s">
        <v>800</v>
      </c>
      <c r="I173" s="80">
        <v>0.140625</v>
      </c>
      <c r="J173" s="80" t="s">
        <v>800</v>
      </c>
      <c r="K173" s="80" t="s">
        <v>800</v>
      </c>
    </row>
    <row r="174" spans="1:11" s="34" customFormat="1" ht="18" customHeight="1">
      <c r="A174" s="46" t="s">
        <v>1033</v>
      </c>
      <c r="B174" s="34" t="s">
        <v>947</v>
      </c>
      <c r="C174" s="76"/>
      <c r="D174" s="77">
        <v>4</v>
      </c>
      <c r="E174" s="83"/>
      <c r="F174" s="79" t="s">
        <v>800</v>
      </c>
      <c r="G174" s="79" t="s">
        <v>800</v>
      </c>
      <c r="H174" s="79" t="s">
        <v>800</v>
      </c>
      <c r="I174" s="80" t="s">
        <v>800</v>
      </c>
      <c r="J174" s="80">
        <v>0.25</v>
      </c>
      <c r="K174" s="80" t="s">
        <v>800</v>
      </c>
    </row>
    <row r="175" spans="1:11" s="34" customFormat="1" ht="18" customHeight="1">
      <c r="A175" s="34" t="s">
        <v>302</v>
      </c>
      <c r="B175" s="34" t="s">
        <v>303</v>
      </c>
      <c r="C175" s="76">
        <v>2</v>
      </c>
      <c r="D175" s="77">
        <v>3</v>
      </c>
      <c r="E175" s="83"/>
      <c r="F175" s="79" t="s">
        <v>800</v>
      </c>
      <c r="G175" s="79" t="s">
        <v>800</v>
      </c>
      <c r="H175" s="79">
        <v>2.1875</v>
      </c>
      <c r="I175" s="80" t="s">
        <v>800</v>
      </c>
      <c r="J175" s="80" t="s">
        <v>800</v>
      </c>
      <c r="K175" s="80" t="s">
        <v>800</v>
      </c>
    </row>
    <row r="176" spans="1:11" s="34" customFormat="1" ht="18" customHeight="1">
      <c r="A176" s="34" t="s">
        <v>217</v>
      </c>
      <c r="B176" s="34" t="s">
        <v>218</v>
      </c>
      <c r="C176" s="76">
        <v>21</v>
      </c>
      <c r="D176" s="77">
        <v>3</v>
      </c>
      <c r="E176" s="80" t="s">
        <v>1373</v>
      </c>
      <c r="F176" s="79">
        <v>5.296875</v>
      </c>
      <c r="G176" s="79">
        <v>5.296875</v>
      </c>
      <c r="H176" s="79">
        <v>5.296875</v>
      </c>
      <c r="I176" s="80">
        <v>5.296875</v>
      </c>
      <c r="J176" s="92"/>
      <c r="K176" s="80" t="s">
        <v>800</v>
      </c>
    </row>
    <row r="177" spans="1:11" s="34" customFormat="1" ht="18" customHeight="1">
      <c r="A177" s="34" t="s">
        <v>1193</v>
      </c>
      <c r="B177" s="34" t="s">
        <v>1194</v>
      </c>
      <c r="C177" s="76"/>
      <c r="D177" s="77">
        <v>1</v>
      </c>
      <c r="E177" s="88"/>
      <c r="F177" s="79" t="s">
        <v>800</v>
      </c>
      <c r="G177" s="79" t="s">
        <v>800</v>
      </c>
      <c r="H177" s="79" t="s">
        <v>800</v>
      </c>
      <c r="I177" s="80">
        <v>0.0625</v>
      </c>
      <c r="J177" s="80" t="s">
        <v>800</v>
      </c>
      <c r="K177" s="80" t="s">
        <v>800</v>
      </c>
    </row>
    <row r="178" spans="1:11" s="34" customFormat="1" ht="18" customHeight="1">
      <c r="A178" s="34" t="s">
        <v>180</v>
      </c>
      <c r="B178" s="34" t="s">
        <v>181</v>
      </c>
      <c r="C178" s="76"/>
      <c r="D178" s="77">
        <v>10</v>
      </c>
      <c r="E178" s="88"/>
      <c r="F178" s="79" t="s">
        <v>800</v>
      </c>
      <c r="G178" s="79" t="s">
        <v>800</v>
      </c>
      <c r="H178" s="79" t="s">
        <v>800</v>
      </c>
      <c r="I178" s="80">
        <v>0.625</v>
      </c>
      <c r="J178" s="80" t="s">
        <v>800</v>
      </c>
      <c r="K178" s="80" t="s">
        <v>800</v>
      </c>
    </row>
    <row r="179" spans="1:11" s="34" customFormat="1" ht="18" customHeight="1">
      <c r="A179" s="34" t="s">
        <v>1374</v>
      </c>
      <c r="B179" s="34" t="s">
        <v>1375</v>
      </c>
      <c r="C179" s="76"/>
      <c r="D179" s="77">
        <v>2</v>
      </c>
      <c r="E179" s="88" t="s">
        <v>1376</v>
      </c>
      <c r="F179" s="90"/>
      <c r="G179" s="79"/>
      <c r="H179" s="79"/>
      <c r="I179" s="80">
        <v>0.0625</v>
      </c>
      <c r="J179" s="80" t="s">
        <v>800</v>
      </c>
      <c r="K179" s="80" t="s">
        <v>800</v>
      </c>
    </row>
    <row r="180" spans="1:11" s="34" customFormat="1" ht="18" customHeight="1">
      <c r="A180" s="108" t="s">
        <v>1201</v>
      </c>
      <c r="B180" s="89" t="s">
        <v>1202</v>
      </c>
      <c r="C180" s="76"/>
      <c r="D180" s="77">
        <v>2</v>
      </c>
      <c r="E180" s="105" t="s">
        <v>1377</v>
      </c>
      <c r="F180" s="90"/>
      <c r="G180" s="79"/>
      <c r="H180" s="79"/>
      <c r="I180" s="80"/>
      <c r="J180" s="80" t="s">
        <v>800</v>
      </c>
      <c r="K180" s="80" t="s">
        <v>800</v>
      </c>
    </row>
    <row r="181" spans="1:11" s="34" customFormat="1" ht="18" customHeight="1">
      <c r="A181" s="34" t="s">
        <v>1378</v>
      </c>
      <c r="B181" s="34" t="s">
        <v>1379</v>
      </c>
      <c r="C181" s="76"/>
      <c r="D181" s="77">
        <v>1</v>
      </c>
      <c r="E181" s="78" t="s">
        <v>1380</v>
      </c>
      <c r="F181" s="90"/>
      <c r="G181" s="79"/>
      <c r="H181" s="79" t="s">
        <v>800</v>
      </c>
      <c r="I181" s="80" t="s">
        <v>800</v>
      </c>
      <c r="J181" s="80" t="s">
        <v>800</v>
      </c>
      <c r="K181" s="80" t="s">
        <v>800</v>
      </c>
    </row>
    <row r="182" spans="1:11" s="34" customFormat="1" ht="18" customHeight="1">
      <c r="A182" s="34" t="s">
        <v>255</v>
      </c>
      <c r="B182" s="34" t="s">
        <v>256</v>
      </c>
      <c r="C182" s="76">
        <v>2</v>
      </c>
      <c r="D182" s="77">
        <v>7</v>
      </c>
      <c r="E182" s="88" t="s">
        <v>1381</v>
      </c>
      <c r="F182" s="79"/>
      <c r="G182" s="79"/>
      <c r="H182" s="79" t="s">
        <v>800</v>
      </c>
      <c r="I182" s="80" t="s">
        <v>800</v>
      </c>
      <c r="J182" s="80" t="s">
        <v>800</v>
      </c>
      <c r="K182" s="80" t="s">
        <v>800</v>
      </c>
    </row>
    <row r="183" spans="1:11" s="34" customFormat="1" ht="18" customHeight="1">
      <c r="A183" s="82" t="s">
        <v>709</v>
      </c>
      <c r="B183" s="34" t="s">
        <v>710</v>
      </c>
      <c r="C183" s="76"/>
      <c r="D183" s="77">
        <v>1</v>
      </c>
      <c r="E183" s="78" t="s">
        <v>1382</v>
      </c>
      <c r="F183" s="79"/>
      <c r="G183" s="79"/>
      <c r="H183" s="79"/>
      <c r="I183" s="80" t="s">
        <v>800</v>
      </c>
      <c r="J183" s="80" t="s">
        <v>800</v>
      </c>
      <c r="K183" s="80" t="s">
        <v>800</v>
      </c>
    </row>
    <row r="184" spans="1:11" s="34" customFormat="1" ht="18" customHeight="1">
      <c r="A184" s="34" t="s">
        <v>207</v>
      </c>
      <c r="B184" s="34" t="s">
        <v>208</v>
      </c>
      <c r="C184" s="76">
        <v>18</v>
      </c>
      <c r="D184" s="77">
        <v>0</v>
      </c>
      <c r="E184" s="86"/>
      <c r="F184" s="79" t="s">
        <v>800</v>
      </c>
      <c r="G184" s="79">
        <v>4.5</v>
      </c>
      <c r="H184" s="79">
        <v>4.5</v>
      </c>
      <c r="I184" s="80">
        <v>9</v>
      </c>
      <c r="J184" s="80" t="s">
        <v>800</v>
      </c>
      <c r="K184" s="80" t="s">
        <v>800</v>
      </c>
    </row>
    <row r="185" spans="1:11" s="34" customFormat="1" ht="18" customHeight="1">
      <c r="A185" s="34" t="s">
        <v>1383</v>
      </c>
      <c r="B185" s="34" t="s">
        <v>1384</v>
      </c>
      <c r="C185" s="76"/>
      <c r="D185" s="77">
        <v>0.75</v>
      </c>
      <c r="E185" s="81"/>
      <c r="F185" s="79"/>
      <c r="G185" s="79"/>
      <c r="H185" s="79"/>
      <c r="I185" s="80">
        <v>0.046875</v>
      </c>
      <c r="J185" s="80"/>
      <c r="K185" s="80"/>
    </row>
    <row r="186" spans="1:11" s="34" customFormat="1" ht="18" customHeight="1">
      <c r="A186" s="34" t="s">
        <v>1385</v>
      </c>
      <c r="B186" s="34" t="s">
        <v>1386</v>
      </c>
      <c r="C186" s="76"/>
      <c r="D186" s="77">
        <v>0.25</v>
      </c>
      <c r="E186" s="81"/>
      <c r="F186" s="79"/>
      <c r="G186" s="79"/>
      <c r="H186" s="79"/>
      <c r="I186" s="80">
        <v>0.015625</v>
      </c>
      <c r="J186" s="80"/>
      <c r="K186" s="80"/>
    </row>
    <row r="187" spans="1:11" s="34" customFormat="1" ht="18" customHeight="1">
      <c r="A187" s="34" t="s">
        <v>170</v>
      </c>
      <c r="B187" s="34" t="s">
        <v>472</v>
      </c>
      <c r="C187" s="76">
        <v>10</v>
      </c>
      <c r="D187" s="77">
        <v>12</v>
      </c>
      <c r="E187" s="110"/>
      <c r="F187" s="79" t="s">
        <v>800</v>
      </c>
      <c r="G187" s="79">
        <v>2.15</v>
      </c>
      <c r="H187" s="79">
        <v>2.15</v>
      </c>
      <c r="I187" s="80">
        <v>2.15</v>
      </c>
      <c r="J187" s="80">
        <v>2.15</v>
      </c>
      <c r="K187" s="80">
        <v>2.15</v>
      </c>
    </row>
    <row r="188" spans="1:11" s="34" customFormat="1" ht="18" customHeight="1">
      <c r="A188" s="34" t="s">
        <v>325</v>
      </c>
      <c r="B188" s="34" t="s">
        <v>326</v>
      </c>
      <c r="C188" s="76"/>
      <c r="D188" s="77">
        <v>2</v>
      </c>
      <c r="E188" s="91"/>
      <c r="F188" s="79" t="s">
        <v>800</v>
      </c>
      <c r="G188" s="79" t="s">
        <v>800</v>
      </c>
      <c r="H188" s="79" t="s">
        <v>800</v>
      </c>
      <c r="I188" s="80">
        <v>0.125</v>
      </c>
      <c r="J188" s="80" t="s">
        <v>800</v>
      </c>
      <c r="K188" s="80" t="s">
        <v>800</v>
      </c>
    </row>
    <row r="189" spans="1:11" s="34" customFormat="1" ht="18" customHeight="1">
      <c r="A189" s="34" t="s">
        <v>1387</v>
      </c>
      <c r="B189" s="34" t="s">
        <v>1388</v>
      </c>
      <c r="C189" s="76"/>
      <c r="D189" s="77">
        <v>10</v>
      </c>
      <c r="E189" s="78" t="s">
        <v>1389</v>
      </c>
      <c r="F189" s="90"/>
      <c r="G189" s="79"/>
      <c r="H189" s="79"/>
      <c r="I189" s="80"/>
      <c r="J189" s="80"/>
      <c r="K189" s="80"/>
    </row>
    <row r="190" spans="1:11" s="34" customFormat="1" ht="18" customHeight="1">
      <c r="A190" s="34" t="s">
        <v>976</v>
      </c>
      <c r="B190" s="34" t="s">
        <v>977</v>
      </c>
      <c r="C190" s="76"/>
      <c r="D190" s="77">
        <v>0.01</v>
      </c>
      <c r="E190" s="86" t="s">
        <v>440</v>
      </c>
      <c r="F190" s="79" t="s">
        <v>800</v>
      </c>
      <c r="G190" s="79" t="s">
        <v>800</v>
      </c>
      <c r="H190" s="79" t="s">
        <v>800</v>
      </c>
      <c r="I190" s="80" t="s">
        <v>800</v>
      </c>
      <c r="J190" s="80" t="s">
        <v>800</v>
      </c>
      <c r="K190" s="80" t="s">
        <v>800</v>
      </c>
    </row>
    <row r="191" spans="1:11" s="34" customFormat="1" ht="18" customHeight="1">
      <c r="A191" s="34" t="s">
        <v>227</v>
      </c>
      <c r="B191" s="34" t="s">
        <v>978</v>
      </c>
      <c r="C191" s="76">
        <v>2</v>
      </c>
      <c r="D191" s="77">
        <v>8</v>
      </c>
      <c r="E191" s="86"/>
      <c r="F191" s="79">
        <v>0.625</v>
      </c>
      <c r="G191" s="79">
        <v>0.625</v>
      </c>
      <c r="H191" s="79">
        <v>0.625</v>
      </c>
      <c r="I191" s="80">
        <v>0.625</v>
      </c>
      <c r="J191" s="80" t="s">
        <v>800</v>
      </c>
      <c r="K191" s="80" t="s">
        <v>800</v>
      </c>
    </row>
    <row r="192" spans="1:11" s="34" customFormat="1" ht="18" customHeight="1">
      <c r="A192" s="82" t="s">
        <v>28</v>
      </c>
      <c r="B192" s="34" t="s">
        <v>29</v>
      </c>
      <c r="C192" s="102">
        <v>1</v>
      </c>
      <c r="D192" s="103">
        <v>13</v>
      </c>
      <c r="E192" s="86"/>
      <c r="F192" s="79">
        <v>0.453125</v>
      </c>
      <c r="G192" s="79">
        <v>0.453125</v>
      </c>
      <c r="H192" s="79" t="s">
        <v>800</v>
      </c>
      <c r="I192" s="80">
        <v>0.90625</v>
      </c>
      <c r="J192" s="80" t="s">
        <v>800</v>
      </c>
      <c r="K192" s="80" t="s">
        <v>800</v>
      </c>
    </row>
    <row r="193" spans="1:11" s="34" customFormat="1" ht="18" customHeight="1">
      <c r="A193" s="34" t="s">
        <v>277</v>
      </c>
      <c r="B193" s="34" t="s">
        <v>278</v>
      </c>
      <c r="C193" s="76">
        <v>2</v>
      </c>
      <c r="D193" s="77">
        <v>15</v>
      </c>
      <c r="E193" s="86"/>
      <c r="F193" s="79" t="s">
        <v>800</v>
      </c>
      <c r="G193" s="79">
        <v>0.734375</v>
      </c>
      <c r="H193" s="79">
        <v>0.734375</v>
      </c>
      <c r="I193" s="80">
        <v>0.734375</v>
      </c>
      <c r="J193" s="80">
        <v>0.734375</v>
      </c>
      <c r="K193" s="80" t="s">
        <v>800</v>
      </c>
    </row>
    <row r="194" spans="1:11" s="34" customFormat="1" ht="18" customHeight="1">
      <c r="A194" s="2" t="s">
        <v>929</v>
      </c>
      <c r="B194" s="2" t="s">
        <v>930</v>
      </c>
      <c r="C194" s="102"/>
      <c r="D194" s="103">
        <v>1</v>
      </c>
      <c r="E194" s="88" t="s">
        <v>1390</v>
      </c>
      <c r="F194" s="79"/>
      <c r="G194" s="79" t="s">
        <v>800</v>
      </c>
      <c r="H194" s="79" t="s">
        <v>800</v>
      </c>
      <c r="I194" s="80" t="s">
        <v>800</v>
      </c>
      <c r="J194" s="80" t="s">
        <v>800</v>
      </c>
      <c r="K194" s="80" t="s">
        <v>800</v>
      </c>
    </row>
    <row r="195" spans="1:11" s="34" customFormat="1" ht="18" customHeight="1">
      <c r="A195" s="2" t="s">
        <v>986</v>
      </c>
      <c r="B195" s="2" t="s">
        <v>987</v>
      </c>
      <c r="C195" s="76"/>
      <c r="D195" s="77">
        <v>5</v>
      </c>
      <c r="E195" s="78" t="s">
        <v>1391</v>
      </c>
      <c r="F195" s="90"/>
      <c r="G195" s="79"/>
      <c r="H195" s="79"/>
      <c r="I195" s="80"/>
      <c r="J195" s="80"/>
      <c r="K195" s="80" t="s">
        <v>800</v>
      </c>
    </row>
    <row r="196" spans="1:11" s="34" customFormat="1" ht="18" customHeight="1">
      <c r="A196" s="34" t="s">
        <v>84</v>
      </c>
      <c r="B196" s="34" t="s">
        <v>85</v>
      </c>
      <c r="C196" s="76">
        <v>1</v>
      </c>
      <c r="D196" s="77">
        <v>9</v>
      </c>
      <c r="E196" s="86"/>
      <c r="F196" s="79" t="s">
        <v>800</v>
      </c>
      <c r="G196" s="79" t="s">
        <v>800</v>
      </c>
      <c r="H196" s="79" t="s">
        <v>800</v>
      </c>
      <c r="I196" s="80">
        <v>1.5625</v>
      </c>
      <c r="J196" s="80" t="s">
        <v>800</v>
      </c>
      <c r="K196" s="80" t="s">
        <v>800</v>
      </c>
    </row>
    <row r="197" spans="1:11" s="34" customFormat="1" ht="18" customHeight="1">
      <c r="A197" s="34" t="s">
        <v>152</v>
      </c>
      <c r="B197" s="34" t="s">
        <v>153</v>
      </c>
      <c r="C197" s="76"/>
      <c r="D197" s="77">
        <v>5</v>
      </c>
      <c r="E197" s="86"/>
      <c r="F197" s="79" t="s">
        <v>800</v>
      </c>
      <c r="G197" s="79" t="s">
        <v>800</v>
      </c>
      <c r="H197" s="79" t="s">
        <v>800</v>
      </c>
      <c r="I197" s="80">
        <v>0.3125</v>
      </c>
      <c r="J197" s="80" t="s">
        <v>800</v>
      </c>
      <c r="K197" s="80" t="s">
        <v>800</v>
      </c>
    </row>
    <row r="198" spans="1:11" s="34" customFormat="1" ht="18" customHeight="1">
      <c r="A198" s="99" t="s">
        <v>1392</v>
      </c>
      <c r="B198" s="2" t="s">
        <v>1393</v>
      </c>
      <c r="C198" s="97"/>
      <c r="D198" s="98">
        <v>0.1</v>
      </c>
      <c r="E198" s="105" t="s">
        <v>1394</v>
      </c>
      <c r="F198" s="79"/>
      <c r="G198" s="79" t="s">
        <v>800</v>
      </c>
      <c r="H198" s="79" t="s">
        <v>800</v>
      </c>
      <c r="I198" s="80" t="s">
        <v>800</v>
      </c>
      <c r="J198" s="80" t="s">
        <v>800</v>
      </c>
      <c r="K198" s="80" t="s">
        <v>800</v>
      </c>
    </row>
    <row r="199" spans="1:11" s="34" customFormat="1" ht="18" customHeight="1">
      <c r="A199" s="84" t="s">
        <v>975</v>
      </c>
      <c r="B199" s="34" t="s">
        <v>222</v>
      </c>
      <c r="C199" s="76"/>
      <c r="D199" s="77">
        <v>0.1</v>
      </c>
      <c r="E199" s="86"/>
      <c r="F199" s="79">
        <v>0.00625</v>
      </c>
      <c r="G199" s="79" t="s">
        <v>800</v>
      </c>
      <c r="H199" s="79" t="s">
        <v>800</v>
      </c>
      <c r="I199" s="80" t="s">
        <v>800</v>
      </c>
      <c r="J199" s="80" t="s">
        <v>800</v>
      </c>
      <c r="K199" s="80" t="s">
        <v>800</v>
      </c>
    </row>
    <row r="200" spans="1:11" s="34" customFormat="1" ht="18" customHeight="1">
      <c r="A200" s="34" t="s">
        <v>1213</v>
      </c>
      <c r="B200" s="34" t="s">
        <v>1214</v>
      </c>
      <c r="C200" s="76"/>
      <c r="D200" s="77">
        <v>0.1</v>
      </c>
      <c r="E200" s="78" t="s">
        <v>1395</v>
      </c>
      <c r="F200" s="90"/>
      <c r="G200" s="79"/>
      <c r="H200" s="90"/>
      <c r="I200" s="80" t="s">
        <v>800</v>
      </c>
      <c r="J200" s="80" t="s">
        <v>800</v>
      </c>
      <c r="K200" s="80" t="s">
        <v>800</v>
      </c>
    </row>
    <row r="201" spans="1:11" s="34" customFormat="1" ht="18" customHeight="1">
      <c r="A201" s="82" t="s">
        <v>491</v>
      </c>
      <c r="B201" s="34" t="s">
        <v>265</v>
      </c>
      <c r="C201" s="76"/>
      <c r="D201" s="77">
        <v>3</v>
      </c>
      <c r="E201" s="86"/>
      <c r="F201" s="79" t="s">
        <v>800</v>
      </c>
      <c r="G201" s="79" t="s">
        <v>800</v>
      </c>
      <c r="H201" s="79" t="s">
        <v>800</v>
      </c>
      <c r="I201" s="80">
        <v>0.1875</v>
      </c>
      <c r="J201" s="80" t="s">
        <v>800</v>
      </c>
      <c r="K201" s="80" t="s">
        <v>800</v>
      </c>
    </row>
    <row r="202" spans="1:11" s="34" customFormat="1" ht="18" customHeight="1">
      <c r="A202" s="84" t="s">
        <v>229</v>
      </c>
      <c r="B202" s="85" t="s">
        <v>230</v>
      </c>
      <c r="C202" s="97"/>
      <c r="D202" s="98">
        <v>4</v>
      </c>
      <c r="E202" s="86"/>
      <c r="F202" s="79" t="s">
        <v>800</v>
      </c>
      <c r="G202" s="79" t="s">
        <v>800</v>
      </c>
      <c r="H202" s="79" t="s">
        <v>800</v>
      </c>
      <c r="I202" s="80">
        <v>0.125</v>
      </c>
      <c r="J202" s="80" t="s">
        <v>800</v>
      </c>
      <c r="K202" s="80">
        <v>0.125</v>
      </c>
    </row>
    <row r="203" spans="1:11" s="34" customFormat="1" ht="18" customHeight="1">
      <c r="A203" s="84" t="s">
        <v>58</v>
      </c>
      <c r="B203" s="85" t="s">
        <v>59</v>
      </c>
      <c r="C203" s="97">
        <v>4</v>
      </c>
      <c r="D203" s="98">
        <v>2</v>
      </c>
      <c r="E203" s="78" t="s">
        <v>1396</v>
      </c>
      <c r="F203" s="79"/>
      <c r="G203" s="79" t="s">
        <v>800</v>
      </c>
      <c r="H203" s="79">
        <v>2.0625</v>
      </c>
      <c r="I203" s="80" t="s">
        <v>800</v>
      </c>
      <c r="J203" s="80" t="s">
        <v>800</v>
      </c>
      <c r="K203" s="80" t="s">
        <v>800</v>
      </c>
    </row>
    <row r="204" spans="1:11" s="34" customFormat="1" ht="18" customHeight="1">
      <c r="A204" s="84" t="s">
        <v>72</v>
      </c>
      <c r="B204" s="85" t="s">
        <v>73</v>
      </c>
      <c r="C204" s="97">
        <v>1</v>
      </c>
      <c r="D204" s="98">
        <v>6</v>
      </c>
      <c r="E204" s="86"/>
      <c r="F204" s="79" t="s">
        <v>800</v>
      </c>
      <c r="G204" s="79" t="s">
        <v>800</v>
      </c>
      <c r="H204" s="79" t="s">
        <v>800</v>
      </c>
      <c r="I204" s="80">
        <v>0.6875</v>
      </c>
      <c r="J204" s="80">
        <v>0.6875</v>
      </c>
      <c r="K204" s="80" t="s">
        <v>800</v>
      </c>
    </row>
    <row r="205" spans="1:11" s="34" customFormat="1" ht="18" customHeight="1">
      <c r="A205" s="84" t="s">
        <v>209</v>
      </c>
      <c r="B205" s="85" t="s">
        <v>210</v>
      </c>
      <c r="C205" s="97">
        <v>5</v>
      </c>
      <c r="D205" s="98">
        <v>10</v>
      </c>
      <c r="E205" s="78"/>
      <c r="F205" s="79" t="s">
        <v>800</v>
      </c>
      <c r="G205" s="79" t="s">
        <v>800</v>
      </c>
      <c r="H205" s="79">
        <v>2.8125</v>
      </c>
      <c r="I205" s="80">
        <v>2.8125</v>
      </c>
      <c r="J205" s="80" t="s">
        <v>800</v>
      </c>
      <c r="K205" s="80" t="s">
        <v>800</v>
      </c>
    </row>
    <row r="206" spans="1:11" s="34" customFormat="1" ht="18" customHeight="1">
      <c r="A206" s="34" t="s">
        <v>31</v>
      </c>
      <c r="B206" s="34" t="s">
        <v>32</v>
      </c>
      <c r="C206" s="76"/>
      <c r="D206" s="77">
        <v>0.6</v>
      </c>
      <c r="E206" s="91" t="s">
        <v>1397</v>
      </c>
      <c r="F206" s="79"/>
      <c r="G206" s="79" t="s">
        <v>800</v>
      </c>
      <c r="H206" s="79" t="s">
        <v>800</v>
      </c>
      <c r="I206" s="80" t="s">
        <v>800</v>
      </c>
      <c r="J206" s="80" t="s">
        <v>800</v>
      </c>
      <c r="K206" s="80" t="s">
        <v>800</v>
      </c>
    </row>
    <row r="207" spans="1:11" s="34" customFormat="1" ht="18" customHeight="1">
      <c r="A207" s="34" t="s">
        <v>934</v>
      </c>
      <c r="B207" s="34" t="s">
        <v>32</v>
      </c>
      <c r="C207" s="76"/>
      <c r="D207" s="77">
        <v>0.5</v>
      </c>
      <c r="E207" s="91" t="s">
        <v>1398</v>
      </c>
      <c r="F207" s="79"/>
      <c r="G207" s="79" t="s">
        <v>800</v>
      </c>
      <c r="H207" s="79" t="s">
        <v>800</v>
      </c>
      <c r="I207" s="80" t="s">
        <v>800</v>
      </c>
      <c r="J207" s="80" t="s">
        <v>800</v>
      </c>
      <c r="K207" s="80" t="s">
        <v>800</v>
      </c>
    </row>
    <row r="208" spans="1:11" s="34" customFormat="1" ht="18" customHeight="1">
      <c r="A208" s="34" t="s">
        <v>257</v>
      </c>
      <c r="B208" s="34" t="s">
        <v>490</v>
      </c>
      <c r="C208" s="76">
        <v>1</v>
      </c>
      <c r="D208" s="77">
        <v>12</v>
      </c>
      <c r="E208" s="88"/>
      <c r="F208" s="79">
        <v>0.4375</v>
      </c>
      <c r="G208" s="79" t="s">
        <v>800</v>
      </c>
      <c r="H208" s="79" t="s">
        <v>800</v>
      </c>
      <c r="I208" s="80">
        <v>1.3125</v>
      </c>
      <c r="J208" s="80" t="s">
        <v>800</v>
      </c>
      <c r="K208" s="80" t="s">
        <v>800</v>
      </c>
    </row>
    <row r="209" spans="1:11" s="34" customFormat="1" ht="18" customHeight="1">
      <c r="A209" s="34" t="s">
        <v>258</v>
      </c>
      <c r="B209" s="34" t="s">
        <v>259</v>
      </c>
      <c r="C209" s="76"/>
      <c r="D209" s="77">
        <v>2</v>
      </c>
      <c r="E209" s="88" t="s">
        <v>1399</v>
      </c>
      <c r="F209" s="79"/>
      <c r="G209" s="79"/>
      <c r="H209" s="79"/>
      <c r="I209" s="80" t="s">
        <v>800</v>
      </c>
      <c r="J209" s="80" t="s">
        <v>800</v>
      </c>
      <c r="K209" s="80" t="s">
        <v>800</v>
      </c>
    </row>
    <row r="210" spans="1:11" s="34" customFormat="1" ht="18" customHeight="1">
      <c r="A210" s="34" t="s">
        <v>937</v>
      </c>
      <c r="B210" s="34" t="s">
        <v>55</v>
      </c>
      <c r="C210" s="76"/>
      <c r="D210" s="77">
        <v>2</v>
      </c>
      <c r="E210" s="88" t="s">
        <v>1400</v>
      </c>
      <c r="F210" s="79"/>
      <c r="G210" s="79" t="s">
        <v>800</v>
      </c>
      <c r="H210" s="79" t="s">
        <v>800</v>
      </c>
      <c r="I210" s="80" t="s">
        <v>800</v>
      </c>
      <c r="J210" s="80" t="s">
        <v>800</v>
      </c>
      <c r="K210" s="80" t="s">
        <v>800</v>
      </c>
    </row>
    <row r="211" spans="1:11" s="34" customFormat="1" ht="18" customHeight="1">
      <c r="A211" s="34" t="s">
        <v>118</v>
      </c>
      <c r="B211" s="85" t="s">
        <v>661</v>
      </c>
      <c r="C211" s="76">
        <v>2</v>
      </c>
      <c r="D211" s="77">
        <v>0</v>
      </c>
      <c r="E211" s="81"/>
      <c r="F211" s="79" t="s">
        <v>800</v>
      </c>
      <c r="G211" s="79" t="s">
        <v>800</v>
      </c>
      <c r="H211" s="79" t="s">
        <v>800</v>
      </c>
      <c r="I211" s="80" t="s">
        <v>800</v>
      </c>
      <c r="J211" s="80">
        <v>2</v>
      </c>
      <c r="K211" s="80" t="s">
        <v>800</v>
      </c>
    </row>
    <row r="212" spans="1:11" s="34" customFormat="1" ht="18" customHeight="1">
      <c r="A212" s="34" t="s">
        <v>1401</v>
      </c>
      <c r="B212" s="85" t="s">
        <v>1402</v>
      </c>
      <c r="C212" s="76">
        <v>5</v>
      </c>
      <c r="D212" s="77">
        <v>8</v>
      </c>
      <c r="E212" s="81"/>
      <c r="F212" s="79"/>
      <c r="G212" s="79">
        <v>1.1</v>
      </c>
      <c r="H212" s="79">
        <v>1.1</v>
      </c>
      <c r="I212" s="80">
        <v>1.1</v>
      </c>
      <c r="J212" s="80">
        <v>1.1</v>
      </c>
      <c r="K212" s="80">
        <v>1.1</v>
      </c>
    </row>
    <row r="213" spans="1:11" s="34" customFormat="1" ht="18" customHeight="1">
      <c r="A213" s="34" t="s">
        <v>173</v>
      </c>
      <c r="B213" s="85" t="s">
        <v>663</v>
      </c>
      <c r="C213" s="76">
        <v>9</v>
      </c>
      <c r="D213" s="77">
        <v>15</v>
      </c>
      <c r="E213" s="81"/>
      <c r="F213" s="79">
        <v>2.484375</v>
      </c>
      <c r="G213" s="79">
        <v>2.484375</v>
      </c>
      <c r="H213" s="79">
        <v>2.484375</v>
      </c>
      <c r="I213" s="80">
        <v>2.484375</v>
      </c>
      <c r="J213" s="80" t="s">
        <v>800</v>
      </c>
      <c r="K213" s="80" t="s">
        <v>800</v>
      </c>
    </row>
    <row r="214" spans="1:11" s="34" customFormat="1" ht="18" customHeight="1">
      <c r="A214" s="34" t="s">
        <v>184</v>
      </c>
      <c r="B214" s="85" t="s">
        <v>664</v>
      </c>
      <c r="C214" s="76">
        <v>4</v>
      </c>
      <c r="D214" s="77">
        <v>6</v>
      </c>
      <c r="E214" s="81"/>
      <c r="F214" s="79">
        <v>4.375</v>
      </c>
      <c r="G214" s="79" t="s">
        <v>800</v>
      </c>
      <c r="H214" s="79" t="s">
        <v>800</v>
      </c>
      <c r="I214" s="80" t="s">
        <v>800</v>
      </c>
      <c r="J214" s="80" t="s">
        <v>800</v>
      </c>
      <c r="K214" s="80" t="s">
        <v>800</v>
      </c>
    </row>
    <row r="215" spans="1:11" s="34" customFormat="1" ht="18" customHeight="1">
      <c r="A215" s="84" t="s">
        <v>272</v>
      </c>
      <c r="B215" s="85" t="s">
        <v>666</v>
      </c>
      <c r="C215" s="97"/>
      <c r="D215" s="98">
        <v>7</v>
      </c>
      <c r="E215" s="83"/>
      <c r="F215" s="79" t="s">
        <v>800</v>
      </c>
      <c r="G215" s="79" t="s">
        <v>800</v>
      </c>
      <c r="H215" s="79" t="s">
        <v>800</v>
      </c>
      <c r="I215" s="80" t="s">
        <v>800</v>
      </c>
      <c r="J215" s="80">
        <v>0.4375</v>
      </c>
      <c r="K215" s="80" t="s">
        <v>800</v>
      </c>
    </row>
    <row r="216" spans="1:11" s="34" customFormat="1" ht="18" customHeight="1">
      <c r="A216" s="34" t="s">
        <v>246</v>
      </c>
      <c r="B216" s="85" t="s">
        <v>665</v>
      </c>
      <c r="C216" s="76">
        <v>8</v>
      </c>
      <c r="D216" s="77">
        <v>1</v>
      </c>
      <c r="E216" s="83"/>
      <c r="F216" s="79">
        <v>2.015625</v>
      </c>
      <c r="G216" s="79">
        <v>2.015625</v>
      </c>
      <c r="H216" s="79">
        <v>2.015625</v>
      </c>
      <c r="I216" s="80" t="s">
        <v>800</v>
      </c>
      <c r="J216" s="80" t="s">
        <v>800</v>
      </c>
      <c r="K216" s="80">
        <v>2.015625</v>
      </c>
    </row>
    <row r="217" spans="1:11" s="34" customFormat="1" ht="18" customHeight="1">
      <c r="A217" s="34" t="s">
        <v>86</v>
      </c>
      <c r="B217" s="85" t="s">
        <v>660</v>
      </c>
      <c r="C217" s="76">
        <v>3</v>
      </c>
      <c r="D217" s="77">
        <v>2</v>
      </c>
      <c r="E217" s="81"/>
      <c r="F217" s="79" t="s">
        <v>800</v>
      </c>
      <c r="G217" s="79" t="s">
        <v>800</v>
      </c>
      <c r="H217" s="79" t="s">
        <v>800</v>
      </c>
      <c r="I217" s="80">
        <v>3.125</v>
      </c>
      <c r="J217" s="80" t="s">
        <v>800</v>
      </c>
      <c r="K217" s="80" t="s">
        <v>800</v>
      </c>
    </row>
    <row r="218" spans="1:11" s="34" customFormat="1" ht="18" customHeight="1">
      <c r="A218" s="34" t="s">
        <v>681</v>
      </c>
      <c r="B218" s="85" t="s">
        <v>682</v>
      </c>
      <c r="C218" s="97"/>
      <c r="D218" s="98">
        <v>2</v>
      </c>
      <c r="E218" s="78" t="s">
        <v>1403</v>
      </c>
      <c r="F218" s="79"/>
      <c r="G218" s="79"/>
      <c r="H218" s="79" t="s">
        <v>800</v>
      </c>
      <c r="I218" s="80" t="s">
        <v>800</v>
      </c>
      <c r="J218" s="80" t="s">
        <v>800</v>
      </c>
      <c r="K218" s="80" t="s">
        <v>800</v>
      </c>
    </row>
    <row r="219" spans="1:11" s="34" customFormat="1" ht="18" customHeight="1">
      <c r="A219" s="34" t="s">
        <v>1220</v>
      </c>
      <c r="B219" s="34" t="s">
        <v>674</v>
      </c>
      <c r="C219" s="76"/>
      <c r="D219" s="77">
        <v>0.5</v>
      </c>
      <c r="E219" s="88" t="s">
        <v>1404</v>
      </c>
      <c r="F219" s="79"/>
      <c r="G219" s="79"/>
      <c r="H219" s="79"/>
      <c r="I219" s="80"/>
      <c r="J219" s="80" t="s">
        <v>800</v>
      </c>
      <c r="K219" s="80" t="s">
        <v>800</v>
      </c>
    </row>
    <row r="220" spans="1:11" s="34" customFormat="1" ht="18" customHeight="1">
      <c r="A220" s="82" t="s">
        <v>78</v>
      </c>
      <c r="B220" s="34" t="s">
        <v>79</v>
      </c>
      <c r="C220" s="76">
        <v>1</v>
      </c>
      <c r="D220" s="77">
        <v>5</v>
      </c>
      <c r="E220" s="88"/>
      <c r="F220" s="79">
        <v>0.65625</v>
      </c>
      <c r="G220" s="79" t="s">
        <v>800</v>
      </c>
      <c r="H220" s="79">
        <v>0.65625</v>
      </c>
      <c r="I220" s="80" t="s">
        <v>800</v>
      </c>
      <c r="J220" s="80" t="s">
        <v>800</v>
      </c>
      <c r="K220" s="80" t="s">
        <v>800</v>
      </c>
    </row>
    <row r="221" spans="1:11" s="34" customFormat="1" ht="18" customHeight="1">
      <c r="A221" s="34" t="s">
        <v>324</v>
      </c>
      <c r="B221" s="34" t="s">
        <v>743</v>
      </c>
      <c r="C221" s="76"/>
      <c r="D221" s="77">
        <v>13</v>
      </c>
      <c r="E221" s="81"/>
      <c r="F221" s="79" t="s">
        <v>800</v>
      </c>
      <c r="G221" s="79" t="s">
        <v>800</v>
      </c>
      <c r="H221" s="79" t="s">
        <v>800</v>
      </c>
      <c r="I221" s="80" t="s">
        <v>800</v>
      </c>
      <c r="J221" s="80">
        <v>0.609375</v>
      </c>
      <c r="K221" s="80">
        <v>0.203125</v>
      </c>
    </row>
    <row r="222" spans="1:11" s="34" customFormat="1" ht="18" customHeight="1">
      <c r="A222" s="34" t="s">
        <v>203</v>
      </c>
      <c r="B222" s="34" t="s">
        <v>204</v>
      </c>
      <c r="C222" s="76"/>
      <c r="D222" s="77">
        <v>1</v>
      </c>
      <c r="E222" s="109" t="s">
        <v>1405</v>
      </c>
      <c r="F222" s="90"/>
      <c r="G222" s="79" t="s">
        <v>800</v>
      </c>
      <c r="H222" s="79" t="s">
        <v>800</v>
      </c>
      <c r="I222" s="80" t="s">
        <v>800</v>
      </c>
      <c r="J222" s="80" t="s">
        <v>800</v>
      </c>
      <c r="K222" s="80" t="s">
        <v>800</v>
      </c>
    </row>
    <row r="223" spans="1:11" s="34" customFormat="1" ht="18" customHeight="1">
      <c r="A223" s="34" t="s">
        <v>92</v>
      </c>
      <c r="B223" s="34" t="s">
        <v>93</v>
      </c>
      <c r="C223" s="111"/>
      <c r="D223" s="77">
        <v>1</v>
      </c>
      <c r="E223" s="78" t="s">
        <v>1406</v>
      </c>
      <c r="F223" s="79"/>
      <c r="G223" s="79" t="s">
        <v>800</v>
      </c>
      <c r="H223" s="79" t="s">
        <v>800</v>
      </c>
      <c r="I223" s="80" t="s">
        <v>800</v>
      </c>
      <c r="J223" s="80" t="s">
        <v>800</v>
      </c>
      <c r="K223" s="80" t="s">
        <v>800</v>
      </c>
    </row>
    <row r="224" spans="1:11" s="34" customFormat="1" ht="18" customHeight="1">
      <c r="A224" s="84" t="s">
        <v>1407</v>
      </c>
      <c r="B224" s="85" t="s">
        <v>1408</v>
      </c>
      <c r="C224" s="97"/>
      <c r="D224" s="98">
        <v>0.5</v>
      </c>
      <c r="E224" s="78" t="s">
        <v>1409</v>
      </c>
      <c r="F224" s="79"/>
      <c r="G224" s="79"/>
      <c r="H224" s="79"/>
      <c r="I224" s="80"/>
      <c r="J224" s="80"/>
      <c r="K224" s="80"/>
    </row>
    <row r="225" spans="1:11" s="34" customFormat="1" ht="18" customHeight="1">
      <c r="A225" s="34" t="s">
        <v>112</v>
      </c>
      <c r="B225" s="34" t="s">
        <v>113</v>
      </c>
      <c r="C225" s="76">
        <v>2</v>
      </c>
      <c r="D225" s="77">
        <v>10</v>
      </c>
      <c r="E225" s="86"/>
      <c r="F225" s="79">
        <v>1.3125</v>
      </c>
      <c r="G225" s="79" t="s">
        <v>800</v>
      </c>
      <c r="H225" s="79" t="s">
        <v>800</v>
      </c>
      <c r="I225" s="80">
        <v>1.3125</v>
      </c>
      <c r="J225" s="80" t="s">
        <v>800</v>
      </c>
      <c r="K225" s="80" t="s">
        <v>800</v>
      </c>
    </row>
    <row r="226" spans="1:11" s="34" customFormat="1" ht="18" customHeight="1">
      <c r="A226" s="34" t="s">
        <v>319</v>
      </c>
      <c r="B226" s="34" t="s">
        <v>320</v>
      </c>
      <c r="C226" s="76"/>
      <c r="D226" s="77">
        <v>5</v>
      </c>
      <c r="E226" s="86"/>
      <c r="F226" s="79" t="s">
        <v>800</v>
      </c>
      <c r="G226" s="79" t="s">
        <v>800</v>
      </c>
      <c r="H226" s="79" t="s">
        <v>800</v>
      </c>
      <c r="I226" s="80">
        <v>0.3125</v>
      </c>
      <c r="J226" s="80" t="s">
        <v>800</v>
      </c>
      <c r="K226" s="80" t="s">
        <v>800</v>
      </c>
    </row>
    <row r="227" spans="1:11" s="34" customFormat="1" ht="18" customHeight="1">
      <c r="A227" s="2" t="s">
        <v>958</v>
      </c>
      <c r="B227" s="34" t="s">
        <v>959</v>
      </c>
      <c r="C227" s="76"/>
      <c r="D227" s="77">
        <v>0.2</v>
      </c>
      <c r="E227" s="78" t="s">
        <v>1410</v>
      </c>
      <c r="F227" s="79"/>
      <c r="G227" s="79" t="s">
        <v>800</v>
      </c>
      <c r="H227" s="79" t="s">
        <v>800</v>
      </c>
      <c r="I227" s="80" t="s">
        <v>800</v>
      </c>
      <c r="J227" s="80" t="s">
        <v>800</v>
      </c>
      <c r="K227" s="80" t="s">
        <v>800</v>
      </c>
    </row>
    <row r="228" spans="1:11" s="34" customFormat="1" ht="18" customHeight="1">
      <c r="A228" s="34" t="s">
        <v>166</v>
      </c>
      <c r="B228" s="34" t="s">
        <v>167</v>
      </c>
      <c r="C228" s="76"/>
      <c r="D228" s="77">
        <v>0.1</v>
      </c>
      <c r="E228" s="78" t="s">
        <v>1411</v>
      </c>
      <c r="F228" s="90"/>
      <c r="G228" s="79" t="s">
        <v>800</v>
      </c>
      <c r="H228" s="79" t="s">
        <v>800</v>
      </c>
      <c r="I228" s="80" t="s">
        <v>800</v>
      </c>
      <c r="J228" s="80" t="s">
        <v>800</v>
      </c>
      <c r="K228" s="80" t="s">
        <v>800</v>
      </c>
    </row>
    <row r="229" spans="1:11" s="34" customFormat="1" ht="18" customHeight="1">
      <c r="A229" s="34" t="s">
        <v>260</v>
      </c>
      <c r="B229" s="34" t="s">
        <v>261</v>
      </c>
      <c r="C229" s="76">
        <v>16</v>
      </c>
      <c r="D229" s="77">
        <v>12</v>
      </c>
      <c r="E229" s="112"/>
      <c r="F229" s="79">
        <v>4.1875</v>
      </c>
      <c r="G229" s="79">
        <v>4.1875</v>
      </c>
      <c r="H229" s="79">
        <v>4.1875</v>
      </c>
      <c r="I229" s="80">
        <v>4.1875</v>
      </c>
      <c r="J229" s="80" t="s">
        <v>800</v>
      </c>
      <c r="K229" s="80" t="s">
        <v>800</v>
      </c>
    </row>
    <row r="230" spans="1:11" s="34" customFormat="1" ht="18" customHeight="1">
      <c r="A230" s="99" t="s">
        <v>1412</v>
      </c>
      <c r="B230" s="2" t="s">
        <v>1413</v>
      </c>
      <c r="C230" s="76"/>
      <c r="D230" s="77">
        <v>0.1</v>
      </c>
      <c r="E230" s="100" t="s">
        <v>1414</v>
      </c>
      <c r="F230" s="79"/>
      <c r="G230" s="79"/>
      <c r="H230" s="79" t="s">
        <v>800</v>
      </c>
      <c r="I230" s="80" t="s">
        <v>800</v>
      </c>
      <c r="J230" s="80" t="s">
        <v>800</v>
      </c>
      <c r="K230" s="80" t="s">
        <v>800</v>
      </c>
    </row>
    <row r="231" spans="1:11" s="34" customFormat="1" ht="18" customHeight="1">
      <c r="A231" s="34" t="s">
        <v>1226</v>
      </c>
      <c r="B231" s="34" t="s">
        <v>309</v>
      </c>
      <c r="C231" s="76">
        <v>2</v>
      </c>
      <c r="D231" s="77">
        <v>3</v>
      </c>
      <c r="E231" s="83"/>
      <c r="F231" s="79" t="s">
        <v>800</v>
      </c>
      <c r="G231" s="79">
        <v>0.721875</v>
      </c>
      <c r="H231" s="79">
        <v>0.721875</v>
      </c>
      <c r="I231" s="80">
        <v>0.721875</v>
      </c>
      <c r="J231" s="80" t="s">
        <v>800</v>
      </c>
      <c r="K231" s="80" t="s">
        <v>800</v>
      </c>
    </row>
    <row r="232" spans="1:11" s="34" customFormat="1" ht="18" customHeight="1">
      <c r="A232" s="84" t="s">
        <v>740</v>
      </c>
      <c r="B232" s="85" t="s">
        <v>741</v>
      </c>
      <c r="C232" s="76"/>
      <c r="D232" s="77">
        <v>4</v>
      </c>
      <c r="E232" s="78" t="s">
        <v>1415</v>
      </c>
      <c r="F232" s="79"/>
      <c r="G232" s="79"/>
      <c r="H232" s="79" t="s">
        <v>800</v>
      </c>
      <c r="I232" s="80">
        <v>0.25</v>
      </c>
      <c r="J232" s="80" t="s">
        <v>800</v>
      </c>
      <c r="K232" s="80" t="s">
        <v>800</v>
      </c>
    </row>
    <row r="233" spans="1:11" s="34" customFormat="1" ht="18" customHeight="1">
      <c r="A233" s="34" t="s">
        <v>36</v>
      </c>
      <c r="B233" s="34" t="s">
        <v>734</v>
      </c>
      <c r="C233" s="97">
        <v>3</v>
      </c>
      <c r="D233" s="98">
        <v>14</v>
      </c>
      <c r="E233" s="86"/>
      <c r="F233" s="79" t="s">
        <v>800</v>
      </c>
      <c r="G233" s="79">
        <v>0.96875</v>
      </c>
      <c r="H233" s="79" t="s">
        <v>800</v>
      </c>
      <c r="I233" s="80" t="s">
        <v>800</v>
      </c>
      <c r="J233" s="80">
        <v>1.9375</v>
      </c>
      <c r="K233" s="80">
        <v>0.96875</v>
      </c>
    </row>
    <row r="234" spans="1:11" s="34" customFormat="1" ht="18" customHeight="1">
      <c r="A234" s="34" t="s">
        <v>735</v>
      </c>
      <c r="B234" s="34" t="s">
        <v>736</v>
      </c>
      <c r="C234" s="76">
        <v>3</v>
      </c>
      <c r="D234" s="77">
        <v>14</v>
      </c>
      <c r="E234" s="86"/>
      <c r="F234" s="79" t="s">
        <v>800</v>
      </c>
      <c r="G234" s="79">
        <v>0.96875</v>
      </c>
      <c r="H234" s="79">
        <v>1.9375</v>
      </c>
      <c r="I234" s="80">
        <v>0.96875</v>
      </c>
      <c r="J234" s="80" t="s">
        <v>800</v>
      </c>
      <c r="K234" s="80" t="s">
        <v>800</v>
      </c>
    </row>
    <row r="235" spans="1:11" s="34" customFormat="1" ht="18" customHeight="1">
      <c r="A235" s="84" t="s">
        <v>737</v>
      </c>
      <c r="B235" s="34" t="s">
        <v>738</v>
      </c>
      <c r="C235" s="76"/>
      <c r="D235" s="77">
        <v>14</v>
      </c>
      <c r="E235" s="88"/>
      <c r="F235" s="79" t="s">
        <v>800</v>
      </c>
      <c r="G235" s="79" t="s">
        <v>800</v>
      </c>
      <c r="H235" s="79" t="s">
        <v>800</v>
      </c>
      <c r="I235" s="80">
        <v>0.875</v>
      </c>
      <c r="J235" s="80" t="s">
        <v>800</v>
      </c>
      <c r="K235" s="80" t="s">
        <v>800</v>
      </c>
    </row>
    <row r="236" spans="1:11" s="34" customFormat="1" ht="18" customHeight="1">
      <c r="A236" s="89" t="s">
        <v>144</v>
      </c>
      <c r="B236" s="89" t="s">
        <v>145</v>
      </c>
      <c r="C236" s="76">
        <v>6</v>
      </c>
      <c r="D236" s="77">
        <v>10</v>
      </c>
      <c r="E236" s="86"/>
      <c r="F236" s="79" t="s">
        <v>800</v>
      </c>
      <c r="G236" s="79" t="s">
        <v>800</v>
      </c>
      <c r="H236" s="79" t="s">
        <v>800</v>
      </c>
      <c r="I236" s="80" t="s">
        <v>800</v>
      </c>
      <c r="J236" s="80">
        <v>4.96875</v>
      </c>
      <c r="K236" s="80">
        <v>1.65625</v>
      </c>
    </row>
    <row r="237" spans="1:11" s="34" customFormat="1" ht="18" customHeight="1">
      <c r="A237" s="89" t="s">
        <v>1228</v>
      </c>
      <c r="B237" s="89" t="s">
        <v>145</v>
      </c>
      <c r="C237" s="76"/>
      <c r="D237" s="77">
        <v>14</v>
      </c>
      <c r="E237" s="78" t="s">
        <v>1416</v>
      </c>
      <c r="F237" s="79"/>
      <c r="G237" s="79" t="s">
        <v>800</v>
      </c>
      <c r="H237" s="79" t="s">
        <v>800</v>
      </c>
      <c r="I237" s="80" t="s">
        <v>800</v>
      </c>
      <c r="J237" s="80" t="s">
        <v>800</v>
      </c>
      <c r="K237" s="80" t="s">
        <v>800</v>
      </c>
    </row>
    <row r="238" spans="1:11" s="34" customFormat="1" ht="18" customHeight="1">
      <c r="A238" s="34" t="s">
        <v>70</v>
      </c>
      <c r="B238" s="34" t="s">
        <v>71</v>
      </c>
      <c r="C238" s="76">
        <v>4</v>
      </c>
      <c r="D238" s="77">
        <v>13</v>
      </c>
      <c r="E238" s="83"/>
      <c r="F238" s="79" t="s">
        <v>800</v>
      </c>
      <c r="G238" s="79">
        <v>1.203125</v>
      </c>
      <c r="H238" s="79" t="s">
        <v>800</v>
      </c>
      <c r="I238" s="80">
        <v>1.203125</v>
      </c>
      <c r="J238" s="80">
        <v>2.40625</v>
      </c>
      <c r="K238" s="80" t="s">
        <v>800</v>
      </c>
    </row>
    <row r="239" spans="1:11" s="34" customFormat="1" ht="18" customHeight="1">
      <c r="A239" s="34" t="s">
        <v>291</v>
      </c>
      <c r="B239" s="34" t="s">
        <v>739</v>
      </c>
      <c r="C239" s="76"/>
      <c r="D239" s="77">
        <v>1</v>
      </c>
      <c r="E239" s="78" t="s">
        <v>1417</v>
      </c>
      <c r="F239" s="79"/>
      <c r="G239" s="79" t="s">
        <v>800</v>
      </c>
      <c r="H239" s="79" t="s">
        <v>800</v>
      </c>
      <c r="I239" s="80" t="s">
        <v>800</v>
      </c>
      <c r="J239" s="80" t="s">
        <v>800</v>
      </c>
      <c r="K239" s="80" t="s">
        <v>800</v>
      </c>
    </row>
    <row r="240" spans="1:11" s="34" customFormat="1" ht="18" customHeight="1">
      <c r="A240" s="34" t="s">
        <v>150</v>
      </c>
      <c r="B240" s="34" t="s">
        <v>151</v>
      </c>
      <c r="C240" s="76"/>
      <c r="D240" s="77">
        <v>0.5</v>
      </c>
      <c r="E240" s="78" t="s">
        <v>1418</v>
      </c>
      <c r="F240" s="79"/>
      <c r="G240" s="79" t="s">
        <v>800</v>
      </c>
      <c r="H240" s="79" t="s">
        <v>800</v>
      </c>
      <c r="I240" s="80" t="s">
        <v>800</v>
      </c>
      <c r="J240" s="80" t="s">
        <v>800</v>
      </c>
      <c r="K240" s="80" t="s">
        <v>800</v>
      </c>
    </row>
    <row r="241" spans="1:11" s="34" customFormat="1" ht="18" customHeight="1">
      <c r="A241" s="34" t="s">
        <v>126</v>
      </c>
      <c r="B241" s="34" t="s">
        <v>127</v>
      </c>
      <c r="C241" s="76">
        <v>1</v>
      </c>
      <c r="D241" s="77">
        <v>0</v>
      </c>
      <c r="E241" s="78"/>
      <c r="F241" s="79">
        <v>1</v>
      </c>
      <c r="G241" s="79" t="s">
        <v>800</v>
      </c>
      <c r="H241" s="79" t="s">
        <v>800</v>
      </c>
      <c r="I241" s="80" t="s">
        <v>800</v>
      </c>
      <c r="J241" s="80" t="s">
        <v>800</v>
      </c>
      <c r="K241" s="80" t="s">
        <v>800</v>
      </c>
    </row>
    <row r="242" spans="1:11" s="34" customFormat="1" ht="18" customHeight="1">
      <c r="A242" s="34" t="s">
        <v>114</v>
      </c>
      <c r="B242" s="34" t="s">
        <v>115</v>
      </c>
      <c r="C242" s="76">
        <v>6</v>
      </c>
      <c r="D242" s="77">
        <v>9</v>
      </c>
      <c r="E242" s="78"/>
      <c r="F242" s="79">
        <v>1.3125</v>
      </c>
      <c r="G242" s="79">
        <v>1.3125</v>
      </c>
      <c r="H242" s="79">
        <v>1.3125</v>
      </c>
      <c r="I242" s="80">
        <v>1.3125</v>
      </c>
      <c r="J242" s="80">
        <v>1.3125</v>
      </c>
      <c r="K242" s="80" t="s">
        <v>800</v>
      </c>
    </row>
    <row r="243" spans="3:11" s="34" customFormat="1" ht="15" customHeight="1">
      <c r="C243" s="76"/>
      <c r="D243" s="77"/>
      <c r="E243" s="86"/>
      <c r="F243" s="79" t="s">
        <v>800</v>
      </c>
      <c r="G243" s="79" t="s">
        <v>800</v>
      </c>
      <c r="H243" s="79" t="s">
        <v>800</v>
      </c>
      <c r="I243" s="80" t="s">
        <v>800</v>
      </c>
      <c r="J243" s="80" t="s">
        <v>800</v>
      </c>
      <c r="K243" s="80" t="s">
        <v>800</v>
      </c>
    </row>
    <row r="244" spans="2:11" s="34" customFormat="1" ht="18" customHeight="1">
      <c r="B244" s="34" t="s">
        <v>744</v>
      </c>
      <c r="C244" s="76"/>
      <c r="D244" s="77">
        <v>2</v>
      </c>
      <c r="E244" s="78"/>
      <c r="F244" s="79" t="s">
        <v>800</v>
      </c>
      <c r="G244" s="79" t="s">
        <v>800</v>
      </c>
      <c r="H244" s="79" t="s">
        <v>800</v>
      </c>
      <c r="I244" s="80">
        <v>0.125</v>
      </c>
      <c r="J244" s="80" t="s">
        <v>800</v>
      </c>
      <c r="K244" s="80" t="s">
        <v>800</v>
      </c>
    </row>
    <row r="245" spans="2:11" s="34" customFormat="1" ht="18" customHeight="1">
      <c r="B245" s="34" t="s">
        <v>745</v>
      </c>
      <c r="C245" s="76">
        <v>16</v>
      </c>
      <c r="D245" s="77">
        <v>7</v>
      </c>
      <c r="E245" s="78" t="s">
        <v>1419</v>
      </c>
      <c r="F245" s="90"/>
      <c r="G245" s="79"/>
      <c r="H245" s="79" t="s">
        <v>800</v>
      </c>
      <c r="I245" s="80" t="s">
        <v>800</v>
      </c>
      <c r="J245" s="80">
        <v>12.328125</v>
      </c>
      <c r="K245" s="80">
        <v>4.109375</v>
      </c>
    </row>
    <row r="246" spans="2:11" ht="14.25" customHeight="1">
      <c r="B246" s="34" t="s">
        <v>1002</v>
      </c>
      <c r="C246" s="113">
        <v>2</v>
      </c>
      <c r="D246" s="103">
        <v>5</v>
      </c>
      <c r="E246" s="86"/>
      <c r="G246" s="4" t="s">
        <v>800</v>
      </c>
      <c r="H246" s="4" t="s">
        <v>800</v>
      </c>
      <c r="I246" s="80">
        <v>2.3125</v>
      </c>
      <c r="J246" s="92"/>
      <c r="K246" s="92"/>
    </row>
    <row r="247" spans="2:11" ht="9.75" customHeight="1">
      <c r="B247" s="34"/>
      <c r="C247" s="113"/>
      <c r="D247" s="103"/>
      <c r="E247" s="86"/>
      <c r="G247" s="4"/>
      <c r="H247" s="4"/>
      <c r="I247" s="80"/>
      <c r="J247" s="92"/>
      <c r="K247" s="92"/>
    </row>
    <row r="248" spans="3:11" ht="21.75" customHeight="1">
      <c r="C248" s="132">
        <f>SUM(C3:C246)</f>
        <v>507</v>
      </c>
      <c r="D248" s="133">
        <f>SUM(D3:D246)</f>
        <v>1204.91</v>
      </c>
      <c r="F248" s="4"/>
      <c r="G248" s="4"/>
      <c r="H248" s="4"/>
      <c r="I248" s="115"/>
      <c r="J248" s="134"/>
      <c r="K248" s="134"/>
    </row>
    <row r="249" spans="3:11" ht="12" customHeight="1">
      <c r="C249" s="113"/>
      <c r="D249" s="103"/>
      <c r="G249" s="4"/>
      <c r="H249" s="4"/>
      <c r="K249" s="40"/>
    </row>
    <row r="250" spans="2:11" ht="18.75" customHeight="1">
      <c r="B250" s="2" t="s">
        <v>329</v>
      </c>
      <c r="C250" s="166">
        <f>C248+D248/16</f>
        <v>582.306875</v>
      </c>
      <c r="D250" s="167"/>
      <c r="F250" s="4">
        <v>93.178125</v>
      </c>
      <c r="G250" s="4">
        <v>94.35625</v>
      </c>
      <c r="H250" s="4">
        <v>107.553125</v>
      </c>
      <c r="I250" s="4">
        <v>155.034375</v>
      </c>
      <c r="J250" s="4">
        <v>63.8125</v>
      </c>
      <c r="K250" s="4">
        <v>29.353125</v>
      </c>
    </row>
    <row r="251" spans="3:11" ht="10.5" customHeight="1">
      <c r="C251" s="135"/>
      <c r="D251" s="136"/>
      <c r="G251" s="116"/>
      <c r="H251" s="4"/>
      <c r="I251" s="137"/>
      <c r="J251" s="40"/>
      <c r="K251" s="40"/>
    </row>
    <row r="252" spans="3:11" ht="15.75" customHeight="1">
      <c r="C252" s="113"/>
      <c r="D252" s="103"/>
      <c r="E252" s="59" t="s">
        <v>1234</v>
      </c>
      <c r="F252" s="116">
        <v>3.1059375</v>
      </c>
      <c r="G252" s="116">
        <v>2</v>
      </c>
      <c r="H252" s="116">
        <v>3.5851041666666665</v>
      </c>
      <c r="I252" s="137">
        <v>4</v>
      </c>
      <c r="J252" s="137">
        <v>2</v>
      </c>
      <c r="K252" s="137">
        <v>1</v>
      </c>
    </row>
    <row r="253" spans="3:11" ht="15.75" customHeight="1">
      <c r="C253" s="113"/>
      <c r="D253" s="103"/>
      <c r="E253" s="59"/>
      <c r="F253" s="116"/>
      <c r="G253" s="116"/>
      <c r="H253" s="116"/>
      <c r="I253" s="137"/>
      <c r="J253" s="137"/>
      <c r="K253" s="137"/>
    </row>
    <row r="254" spans="2:11" ht="18" customHeight="1">
      <c r="B254" s="2" t="s">
        <v>1420</v>
      </c>
      <c r="C254" s="113"/>
      <c r="D254" s="103"/>
      <c r="E254" s="119" t="s">
        <v>1421</v>
      </c>
      <c r="F254" s="4"/>
      <c r="G254" s="4"/>
      <c r="H254" s="4"/>
      <c r="J254" s="40"/>
      <c r="K254" s="40"/>
    </row>
    <row r="255" spans="2:11" ht="18" customHeight="1">
      <c r="B255" s="2" t="s">
        <v>1422</v>
      </c>
      <c r="C255" s="113"/>
      <c r="D255" s="103"/>
      <c r="E255" s="119" t="s">
        <v>1423</v>
      </c>
      <c r="F255" s="4"/>
      <c r="G255" s="4"/>
      <c r="H255" s="4"/>
      <c r="J255" s="40"/>
      <c r="K255" s="40"/>
    </row>
    <row r="256" spans="2:11" ht="18" customHeight="1">
      <c r="B256" s="2" t="s">
        <v>1424</v>
      </c>
      <c r="C256" s="113"/>
      <c r="D256" s="103"/>
      <c r="E256" s="119" t="s">
        <v>440</v>
      </c>
      <c r="F256" s="4"/>
      <c r="G256" s="4"/>
      <c r="H256" s="4"/>
      <c r="J256" s="40"/>
      <c r="K256" s="40"/>
    </row>
    <row r="257" spans="2:11" ht="18" customHeight="1">
      <c r="B257" s="2" t="s">
        <v>401</v>
      </c>
      <c r="C257" s="113"/>
      <c r="D257" s="103"/>
      <c r="E257" s="119" t="s">
        <v>1425</v>
      </c>
      <c r="F257" s="4"/>
      <c r="G257" s="4"/>
      <c r="H257" s="4"/>
      <c r="J257" s="40"/>
      <c r="K257" s="40"/>
    </row>
    <row r="258" spans="3:11" ht="9.75" customHeight="1">
      <c r="C258" s="113"/>
      <c r="D258" s="103"/>
      <c r="F258" s="4"/>
      <c r="G258" s="4"/>
      <c r="H258" s="4"/>
      <c r="J258" s="40"/>
      <c r="K258" s="40"/>
    </row>
    <row r="259" spans="2:11" ht="18" customHeight="1">
      <c r="B259" s="2" t="s">
        <v>1238</v>
      </c>
      <c r="C259" s="113"/>
      <c r="D259" s="103"/>
      <c r="E259" s="119" t="s">
        <v>1426</v>
      </c>
      <c r="F259" s="4"/>
      <c r="G259" s="4"/>
      <c r="H259" s="4"/>
      <c r="J259" s="40"/>
      <c r="K259" s="40"/>
    </row>
    <row r="260" spans="2:11" ht="18" customHeight="1">
      <c r="B260" s="2" t="s">
        <v>1240</v>
      </c>
      <c r="C260" s="113"/>
      <c r="D260" s="103"/>
      <c r="E260" s="119" t="s">
        <v>1427</v>
      </c>
      <c r="F260" s="4"/>
      <c r="G260" s="4"/>
      <c r="H260" s="4"/>
      <c r="J260" s="40"/>
      <c r="K260" s="40"/>
    </row>
    <row r="261" spans="2:11" ht="18" customHeight="1">
      <c r="B261" s="2" t="s">
        <v>748</v>
      </c>
      <c r="C261" s="113"/>
      <c r="D261" s="103"/>
      <c r="E261" s="119" t="s">
        <v>1428</v>
      </c>
      <c r="F261" s="4"/>
      <c r="G261" s="4"/>
      <c r="H261" s="4"/>
      <c r="J261" s="40"/>
      <c r="K261" s="40"/>
    </row>
    <row r="262" spans="2:11" ht="18" customHeight="1">
      <c r="B262" s="2" t="s">
        <v>376</v>
      </c>
      <c r="C262" s="113"/>
      <c r="D262" s="103"/>
      <c r="E262" s="138" t="s">
        <v>1429</v>
      </c>
      <c r="F262" s="4"/>
      <c r="G262" s="4"/>
      <c r="H262" s="4"/>
      <c r="J262" s="40"/>
      <c r="K262" s="40"/>
    </row>
    <row r="263" spans="6:11" ht="8.25" customHeight="1">
      <c r="F263" s="4"/>
      <c r="G263" s="4"/>
      <c r="H263" s="4"/>
      <c r="J263" s="40"/>
      <c r="K263" s="40"/>
    </row>
    <row r="264" spans="2:11" ht="18" customHeight="1">
      <c r="B264" s="2" t="s">
        <v>1430</v>
      </c>
      <c r="C264" s="113"/>
      <c r="D264" s="103"/>
      <c r="E264" s="2" t="s">
        <v>1431</v>
      </c>
      <c r="F264" s="168" t="s">
        <v>1432</v>
      </c>
      <c r="G264" s="169"/>
      <c r="H264" s="4"/>
      <c r="J264" s="40"/>
      <c r="K264" s="40"/>
    </row>
    <row r="265" spans="2:11" ht="18" customHeight="1">
      <c r="B265" s="2" t="s">
        <v>1433</v>
      </c>
      <c r="C265" s="113"/>
      <c r="D265" s="103"/>
      <c r="E265" s="2" t="s">
        <v>1431</v>
      </c>
      <c r="F265" s="4"/>
      <c r="G265" s="4"/>
      <c r="H265" s="4"/>
      <c r="J265" s="40"/>
      <c r="K265" s="40"/>
    </row>
    <row r="266" spans="3:11" ht="7.5" customHeight="1">
      <c r="C266" s="113"/>
      <c r="D266" s="103"/>
      <c r="F266" s="4"/>
      <c r="G266" s="4"/>
      <c r="H266" s="4"/>
      <c r="J266" s="40"/>
      <c r="K266" s="40"/>
    </row>
    <row r="267" spans="2:11" ht="18" customHeight="1">
      <c r="B267" s="2" t="s">
        <v>379</v>
      </c>
      <c r="C267" s="113"/>
      <c r="D267" s="103"/>
      <c r="E267" s="2" t="s">
        <v>1434</v>
      </c>
      <c r="F267" s="4"/>
      <c r="G267" s="4"/>
      <c r="H267" s="4"/>
      <c r="J267" s="40"/>
      <c r="K267" s="40"/>
    </row>
    <row r="268" spans="2:11" ht="18" customHeight="1">
      <c r="B268" s="2" t="s">
        <v>380</v>
      </c>
      <c r="C268" s="113"/>
      <c r="D268" s="103"/>
      <c r="E268" s="2" t="s">
        <v>1435</v>
      </c>
      <c r="F268" s="4"/>
      <c r="G268" s="4"/>
      <c r="H268" s="4"/>
      <c r="J268" s="40"/>
      <c r="K268" s="40"/>
    </row>
    <row r="269" spans="2:11" ht="18" customHeight="1">
      <c r="B269" s="2" t="s">
        <v>381</v>
      </c>
      <c r="C269" s="113"/>
      <c r="D269" s="103"/>
      <c r="E269" s="2" t="s">
        <v>1436</v>
      </c>
      <c r="F269" s="4"/>
      <c r="G269" s="4"/>
      <c r="H269" s="4"/>
      <c r="J269" s="40"/>
      <c r="K269" s="40"/>
    </row>
    <row r="270" spans="2:11" ht="18" customHeight="1">
      <c r="B270" s="2" t="s">
        <v>382</v>
      </c>
      <c r="C270" s="113"/>
      <c r="D270" s="103"/>
      <c r="E270" s="2" t="s">
        <v>1437</v>
      </c>
      <c r="F270" s="4"/>
      <c r="G270" s="4"/>
      <c r="H270" s="4"/>
      <c r="J270" s="40"/>
      <c r="K270" s="40"/>
    </row>
    <row r="271" spans="2:11" ht="18" customHeight="1">
      <c r="B271" s="2" t="s">
        <v>1028</v>
      </c>
      <c r="C271" s="113"/>
      <c r="D271" s="103"/>
      <c r="E271" s="2" t="s">
        <v>1438</v>
      </c>
      <c r="F271" s="4"/>
      <c r="G271" s="4"/>
      <c r="H271" s="4"/>
      <c r="J271" s="40"/>
      <c r="K271" s="40"/>
    </row>
    <row r="272" spans="3:11" ht="7.5" customHeight="1">
      <c r="C272" s="113"/>
      <c r="D272" s="103"/>
      <c r="F272" s="4"/>
      <c r="G272" s="4"/>
      <c r="H272" s="4"/>
      <c r="J272" s="40"/>
      <c r="K272" s="40"/>
    </row>
    <row r="273" spans="2:11" ht="18" customHeight="1">
      <c r="B273" s="2" t="s">
        <v>1439</v>
      </c>
      <c r="C273" s="122"/>
      <c r="D273" s="103"/>
      <c r="E273" s="46" t="s">
        <v>1028</v>
      </c>
      <c r="F273" s="46" t="s">
        <v>356</v>
      </c>
      <c r="G273" s="46" t="s">
        <v>1440</v>
      </c>
      <c r="H273" s="4" t="s">
        <v>1441</v>
      </c>
      <c r="K273" s="40"/>
    </row>
    <row r="274" spans="2:11" ht="18" customHeight="1">
      <c r="B274" s="2" t="s">
        <v>1259</v>
      </c>
      <c r="C274" s="113"/>
      <c r="D274" s="103"/>
      <c r="E274" s="46" t="s">
        <v>1442</v>
      </c>
      <c r="H274" s="4" t="s">
        <v>1443</v>
      </c>
      <c r="K274" s="40"/>
    </row>
    <row r="275" spans="3:11" ht="8.25" customHeight="1">
      <c r="C275" s="113"/>
      <c r="D275" s="103"/>
      <c r="F275" s="4"/>
      <c r="G275" s="4"/>
      <c r="H275" s="4"/>
      <c r="K275" s="40"/>
    </row>
    <row r="276" spans="2:11" ht="18" customHeight="1">
      <c r="B276" s="2" t="s">
        <v>1444</v>
      </c>
      <c r="C276" s="113"/>
      <c r="D276" s="103"/>
      <c r="E276" s="119" t="s">
        <v>1445</v>
      </c>
      <c r="F276" s="139"/>
      <c r="G276" s="139"/>
      <c r="K276" s="40"/>
    </row>
    <row r="277" spans="3:11" ht="7.5" customHeight="1">
      <c r="C277" s="113"/>
      <c r="D277" s="103"/>
      <c r="E277" s="119"/>
      <c r="F277" s="139"/>
      <c r="G277" s="139"/>
      <c r="K277" s="40"/>
    </row>
    <row r="278" spans="2:11" ht="18" customHeight="1">
      <c r="B278" s="2" t="s">
        <v>1446</v>
      </c>
      <c r="C278" s="113"/>
      <c r="D278" s="103"/>
      <c r="E278" s="119" t="s">
        <v>1447</v>
      </c>
      <c r="F278" s="4" t="s">
        <v>1448</v>
      </c>
      <c r="G278" s="4"/>
      <c r="H278" s="4"/>
      <c r="K278" s="40"/>
    </row>
    <row r="279" spans="2:11" ht="18" customHeight="1">
      <c r="B279" s="2" t="s">
        <v>1449</v>
      </c>
      <c r="C279" s="113"/>
      <c r="D279" s="103"/>
      <c r="E279" s="119" t="s">
        <v>1447</v>
      </c>
      <c r="F279" s="4" t="s">
        <v>1448</v>
      </c>
      <c r="G279" s="4"/>
      <c r="H279" s="4"/>
      <c r="K279" s="40"/>
    </row>
    <row r="280" spans="2:11" ht="18" customHeight="1">
      <c r="B280" s="2" t="s">
        <v>1450</v>
      </c>
      <c r="C280" s="113"/>
      <c r="D280" s="103"/>
      <c r="E280" s="119" t="s">
        <v>1447</v>
      </c>
      <c r="F280" s="4" t="s">
        <v>1443</v>
      </c>
      <c r="G280" s="4"/>
      <c r="H280" s="4"/>
      <c r="K280" s="40"/>
    </row>
    <row r="281" spans="2:11" ht="18" customHeight="1">
      <c r="B281" s="2" t="s">
        <v>1451</v>
      </c>
      <c r="C281" s="113"/>
      <c r="D281" s="103"/>
      <c r="E281" s="119" t="s">
        <v>1447</v>
      </c>
      <c r="F281" s="4" t="s">
        <v>1443</v>
      </c>
      <c r="G281" s="4"/>
      <c r="H281" s="4"/>
      <c r="K281" s="40"/>
    </row>
    <row r="282" spans="2:11" ht="18" customHeight="1">
      <c r="B282" s="2" t="s">
        <v>1452</v>
      </c>
      <c r="C282" s="113"/>
      <c r="D282" s="103"/>
      <c r="E282" s="119" t="s">
        <v>1447</v>
      </c>
      <c r="F282" s="4" t="s">
        <v>1443</v>
      </c>
      <c r="G282" s="4"/>
      <c r="H282" s="4"/>
      <c r="K282" s="40"/>
    </row>
    <row r="283" spans="2:11" ht="12">
      <c r="B283" s="2" t="s">
        <v>1453</v>
      </c>
      <c r="C283" s="113"/>
      <c r="D283" s="103"/>
      <c r="E283" s="114" t="s">
        <v>1454</v>
      </c>
      <c r="F283" s="4" t="s">
        <v>1455</v>
      </c>
      <c r="G283" s="4"/>
      <c r="H283" s="4"/>
      <c r="K283" s="40"/>
    </row>
  </sheetData>
  <sheetProtection/>
  <mergeCells count="2">
    <mergeCell ref="C250:D250"/>
    <mergeCell ref="F264:G26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4"/>
  <sheetViews>
    <sheetView tabSelected="1" workbookViewId="0" topLeftCell="A1">
      <selection activeCell="A1" sqref="A1"/>
    </sheetView>
  </sheetViews>
  <sheetFormatPr defaultColWidth="10.7109375" defaultRowHeight="12.75"/>
  <cols>
    <col min="1" max="1" width="22.421875" style="2" customWidth="1"/>
    <col min="2" max="2" width="20.8515625" style="2" customWidth="1"/>
    <col min="3" max="3" width="5.7109375" style="116" customWidth="1"/>
    <col min="4" max="4" width="6.28125" style="4" customWidth="1"/>
    <col min="5" max="5" width="13.421875" style="114" customWidth="1"/>
    <col min="6" max="6" width="8.7109375" style="2" customWidth="1"/>
    <col min="7" max="7" width="6.7109375" style="4" customWidth="1"/>
    <col min="8" max="8" width="7.140625" style="3" customWidth="1"/>
    <col min="9" max="9" width="7.00390625" style="27" customWidth="1"/>
    <col min="10" max="10" width="10.421875" style="27" customWidth="1"/>
    <col min="11" max="11" width="8.8515625" style="27" customWidth="1"/>
    <col min="12" max="12" width="10.421875" style="10" customWidth="1"/>
    <col min="13" max="13" width="5.7109375" style="4" customWidth="1"/>
    <col min="14" max="16384" width="10.7109375" style="2" customWidth="1"/>
  </cols>
  <sheetData>
    <row r="1" spans="1:13" ht="33" customHeight="1">
      <c r="A1" s="66" t="s">
        <v>1456</v>
      </c>
      <c r="B1" s="66" t="s">
        <v>1076</v>
      </c>
      <c r="C1" s="125" t="s">
        <v>330</v>
      </c>
      <c r="D1" s="126" t="s">
        <v>331</v>
      </c>
      <c r="E1" s="127" t="s">
        <v>1457</v>
      </c>
      <c r="F1" s="57" t="s">
        <v>1269</v>
      </c>
      <c r="G1" s="7" t="s">
        <v>1458</v>
      </c>
      <c r="H1" s="57" t="s">
        <v>1459</v>
      </c>
      <c r="I1" s="42" t="s">
        <v>1460</v>
      </c>
      <c r="J1" s="140" t="s">
        <v>1079</v>
      </c>
      <c r="K1" s="42" t="s">
        <v>334</v>
      </c>
      <c r="L1" s="70" t="s">
        <v>333</v>
      </c>
      <c r="M1" s="42" t="s">
        <v>1461</v>
      </c>
    </row>
    <row r="2" spans="5:12" ht="12" customHeight="1">
      <c r="E2" s="73"/>
      <c r="G2" s="129"/>
      <c r="L2" s="72"/>
    </row>
    <row r="3" spans="1:13" s="34" customFormat="1" ht="18" customHeight="1">
      <c r="A3" s="34" t="s">
        <v>1270</v>
      </c>
      <c r="B3" s="34" t="s">
        <v>1271</v>
      </c>
      <c r="C3" s="76"/>
      <c r="D3" s="77">
        <v>0.5</v>
      </c>
      <c r="E3" s="88" t="s">
        <v>1462</v>
      </c>
      <c r="G3" s="80"/>
      <c r="H3" s="80"/>
      <c r="I3" s="79" t="s">
        <v>800</v>
      </c>
      <c r="J3" s="79" t="s">
        <v>800</v>
      </c>
      <c r="K3" s="79" t="s">
        <v>800</v>
      </c>
      <c r="L3" s="80" t="s">
        <v>800</v>
      </c>
      <c r="M3" s="79"/>
    </row>
    <row r="4" spans="1:13" s="34" customFormat="1" ht="18" customHeight="1">
      <c r="A4" s="34" t="s">
        <v>315</v>
      </c>
      <c r="B4" s="34" t="s">
        <v>316</v>
      </c>
      <c r="C4" s="141"/>
      <c r="D4" s="77">
        <v>5</v>
      </c>
      <c r="E4" s="78" t="s">
        <v>1463</v>
      </c>
      <c r="G4" s="80" t="s">
        <v>800</v>
      </c>
      <c r="H4" s="80" t="s">
        <v>800</v>
      </c>
      <c r="I4" s="79" t="s">
        <v>800</v>
      </c>
      <c r="J4" s="79" t="s">
        <v>800</v>
      </c>
      <c r="K4" s="79" t="s">
        <v>800</v>
      </c>
      <c r="L4" s="80" t="s">
        <v>800</v>
      </c>
      <c r="M4" s="79"/>
    </row>
    <row r="5" spans="1:13" s="34" customFormat="1" ht="18" customHeight="1">
      <c r="A5" s="84" t="s">
        <v>1034</v>
      </c>
      <c r="B5" s="85" t="s">
        <v>649</v>
      </c>
      <c r="C5" s="76">
        <v>4</v>
      </c>
      <c r="D5" s="77">
        <v>2</v>
      </c>
      <c r="E5" s="86"/>
      <c r="G5" s="80">
        <v>1.03125</v>
      </c>
      <c r="H5" s="80">
        <v>2.0625</v>
      </c>
      <c r="I5" s="79" t="s">
        <v>800</v>
      </c>
      <c r="J5" s="79" t="s">
        <v>800</v>
      </c>
      <c r="K5" s="79" t="s">
        <v>800</v>
      </c>
      <c r="L5" s="80">
        <v>1.03125</v>
      </c>
      <c r="M5" s="79"/>
    </row>
    <row r="6" spans="1:13" s="34" customFormat="1" ht="18" customHeight="1">
      <c r="A6" s="34" t="s">
        <v>133</v>
      </c>
      <c r="B6" s="34" t="s">
        <v>134</v>
      </c>
      <c r="C6" s="76"/>
      <c r="D6" s="142">
        <v>15</v>
      </c>
      <c r="E6" s="91" t="s">
        <v>1461</v>
      </c>
      <c r="G6" s="80" t="s">
        <v>800</v>
      </c>
      <c r="H6" s="80" t="s">
        <v>800</v>
      </c>
      <c r="I6" s="79" t="s">
        <v>800</v>
      </c>
      <c r="J6" s="79" t="s">
        <v>800</v>
      </c>
      <c r="K6" s="79" t="s">
        <v>800</v>
      </c>
      <c r="L6" s="80" t="s">
        <v>800</v>
      </c>
      <c r="M6" s="79">
        <f>C6+(D6/16)</f>
        <v>0.9375</v>
      </c>
    </row>
    <row r="7" spans="1:13" s="34" customFormat="1" ht="18" customHeight="1">
      <c r="A7" s="34" t="s">
        <v>135</v>
      </c>
      <c r="B7" s="82" t="s">
        <v>1464</v>
      </c>
      <c r="C7" s="76">
        <v>1</v>
      </c>
      <c r="D7" s="142">
        <v>0</v>
      </c>
      <c r="E7" s="83"/>
      <c r="G7" s="80" t="s">
        <v>800</v>
      </c>
      <c r="H7" s="80" t="s">
        <v>800</v>
      </c>
      <c r="I7" s="79" t="s">
        <v>800</v>
      </c>
      <c r="J7" s="79" t="s">
        <v>800</v>
      </c>
      <c r="K7" s="79" t="s">
        <v>800</v>
      </c>
      <c r="L7" s="80">
        <v>1</v>
      </c>
      <c r="M7" s="79"/>
    </row>
    <row r="8" spans="1:13" s="34" customFormat="1" ht="18" customHeight="1">
      <c r="A8" s="34" t="s">
        <v>187</v>
      </c>
      <c r="B8" s="34" t="s">
        <v>1085</v>
      </c>
      <c r="C8" s="76"/>
      <c r="D8" s="77">
        <v>3</v>
      </c>
      <c r="E8" s="88" t="s">
        <v>1465</v>
      </c>
      <c r="G8" s="80"/>
      <c r="H8" s="80" t="s">
        <v>800</v>
      </c>
      <c r="I8" s="79" t="s">
        <v>800</v>
      </c>
      <c r="J8" s="79" t="s">
        <v>800</v>
      </c>
      <c r="K8" s="79" t="s">
        <v>800</v>
      </c>
      <c r="L8" s="80" t="s">
        <v>800</v>
      </c>
      <c r="M8" s="79"/>
    </row>
    <row r="9" spans="1:13" s="34" customFormat="1" ht="18" customHeight="1">
      <c r="A9" s="34" t="s">
        <v>186</v>
      </c>
      <c r="B9" s="34" t="s">
        <v>476</v>
      </c>
      <c r="C9" s="76">
        <v>1</v>
      </c>
      <c r="D9" s="77">
        <v>14</v>
      </c>
      <c r="E9" s="83"/>
      <c r="G9" s="80" t="s">
        <v>800</v>
      </c>
      <c r="H9" s="80">
        <v>0.46875</v>
      </c>
      <c r="I9" s="79">
        <v>0.9375</v>
      </c>
      <c r="J9" s="79">
        <v>0.46875</v>
      </c>
      <c r="K9" s="79" t="s">
        <v>800</v>
      </c>
      <c r="L9" s="80" t="s">
        <v>800</v>
      </c>
      <c r="M9" s="79"/>
    </row>
    <row r="10" spans="1:13" s="34" customFormat="1" ht="18" customHeight="1">
      <c r="A10" s="34" t="s">
        <v>154</v>
      </c>
      <c r="B10" s="34" t="s">
        <v>155</v>
      </c>
      <c r="C10" s="76">
        <v>22</v>
      </c>
      <c r="D10" s="77">
        <v>4</v>
      </c>
      <c r="E10" s="143"/>
      <c r="G10" s="80" t="s">
        <v>800</v>
      </c>
      <c r="H10" s="80" t="s">
        <v>800</v>
      </c>
      <c r="I10" s="79">
        <v>5.5625</v>
      </c>
      <c r="J10" s="79">
        <v>5.5625</v>
      </c>
      <c r="K10" s="79">
        <v>11.125</v>
      </c>
      <c r="L10" s="80" t="s">
        <v>800</v>
      </c>
      <c r="M10" s="79"/>
    </row>
    <row r="11" spans="1:13" s="34" customFormat="1" ht="18" customHeight="1">
      <c r="A11" s="34" t="s">
        <v>49</v>
      </c>
      <c r="B11" s="34" t="s">
        <v>50</v>
      </c>
      <c r="C11" s="76"/>
      <c r="D11" s="77">
        <v>0.5</v>
      </c>
      <c r="E11" s="91" t="s">
        <v>1466</v>
      </c>
      <c r="G11" s="80"/>
      <c r="H11" s="80"/>
      <c r="I11" s="79"/>
      <c r="J11" s="79" t="s">
        <v>800</v>
      </c>
      <c r="K11" s="79" t="s">
        <v>800</v>
      </c>
      <c r="L11" s="80" t="s">
        <v>800</v>
      </c>
      <c r="M11" s="79"/>
    </row>
    <row r="12" spans="1:13" s="34" customFormat="1" ht="18" customHeight="1">
      <c r="A12" s="34" t="s">
        <v>284</v>
      </c>
      <c r="B12" s="34" t="s">
        <v>285</v>
      </c>
      <c r="C12" s="76">
        <v>2</v>
      </c>
      <c r="D12" s="77">
        <v>0</v>
      </c>
      <c r="E12" s="83"/>
      <c r="G12" s="80" t="s">
        <v>800</v>
      </c>
      <c r="H12" s="80" t="s">
        <v>800</v>
      </c>
      <c r="I12" s="79" t="s">
        <v>800</v>
      </c>
      <c r="J12" s="79">
        <v>0.5</v>
      </c>
      <c r="K12" s="79">
        <v>1.5</v>
      </c>
      <c r="L12" s="80" t="s">
        <v>800</v>
      </c>
      <c r="M12" s="79"/>
    </row>
    <row r="13" spans="1:13" s="34" customFormat="1" ht="18" customHeight="1">
      <c r="A13" s="34" t="s">
        <v>282</v>
      </c>
      <c r="B13" s="34" t="s">
        <v>283</v>
      </c>
      <c r="C13" s="76"/>
      <c r="D13" s="77">
        <v>1</v>
      </c>
      <c r="E13" s="88" t="s">
        <v>1467</v>
      </c>
      <c r="G13" s="80"/>
      <c r="H13" s="80"/>
      <c r="I13" s="79" t="s">
        <v>800</v>
      </c>
      <c r="J13" s="79" t="s">
        <v>800</v>
      </c>
      <c r="K13" s="79" t="s">
        <v>800</v>
      </c>
      <c r="L13" s="80" t="s">
        <v>800</v>
      </c>
      <c r="M13" s="79"/>
    </row>
    <row r="14" spans="1:13" s="34" customFormat="1" ht="18" customHeight="1">
      <c r="A14" s="34" t="s">
        <v>482</v>
      </c>
      <c r="B14" s="34" t="s">
        <v>219</v>
      </c>
      <c r="C14" s="76"/>
      <c r="D14" s="77">
        <v>2</v>
      </c>
      <c r="E14" s="78" t="s">
        <v>1468</v>
      </c>
      <c r="G14" s="80"/>
      <c r="H14" s="80"/>
      <c r="I14" s="79" t="s">
        <v>800</v>
      </c>
      <c r="J14" s="79" t="s">
        <v>800</v>
      </c>
      <c r="K14" s="79" t="s">
        <v>800</v>
      </c>
      <c r="L14" s="80" t="s">
        <v>800</v>
      </c>
      <c r="M14" s="79"/>
    </row>
    <row r="15" spans="1:13" s="34" customFormat="1" ht="18" customHeight="1">
      <c r="A15" s="34" t="s">
        <v>973</v>
      </c>
      <c r="B15" s="34" t="s">
        <v>219</v>
      </c>
      <c r="C15" s="76"/>
      <c r="D15" s="77">
        <v>4</v>
      </c>
      <c r="E15" s="78" t="s">
        <v>1469</v>
      </c>
      <c r="G15" s="80"/>
      <c r="H15" s="80" t="s">
        <v>800</v>
      </c>
      <c r="I15" s="79" t="s">
        <v>800</v>
      </c>
      <c r="J15" s="79" t="s">
        <v>800</v>
      </c>
      <c r="K15" s="79" t="s">
        <v>800</v>
      </c>
      <c r="L15" s="80" t="s">
        <v>800</v>
      </c>
      <c r="M15" s="79"/>
    </row>
    <row r="16" spans="1:13" s="34" customFormat="1" ht="18" customHeight="1">
      <c r="A16" s="34" t="s">
        <v>641</v>
      </c>
      <c r="B16" s="34" t="s">
        <v>642</v>
      </c>
      <c r="C16" s="76"/>
      <c r="D16" s="77">
        <v>0.1</v>
      </c>
      <c r="E16" s="88" t="s">
        <v>1470</v>
      </c>
      <c r="G16" s="80"/>
      <c r="H16" s="80"/>
      <c r="I16" s="79"/>
      <c r="J16" s="79" t="s">
        <v>800</v>
      </c>
      <c r="K16" s="79" t="s">
        <v>800</v>
      </c>
      <c r="L16" s="80" t="s">
        <v>800</v>
      </c>
      <c r="M16" s="79"/>
    </row>
    <row r="17" spans="1:13" s="34" customFormat="1" ht="18" customHeight="1">
      <c r="A17" s="34" t="s">
        <v>1471</v>
      </c>
      <c r="B17" s="34" t="s">
        <v>1472</v>
      </c>
      <c r="C17" s="76"/>
      <c r="D17" s="77">
        <v>3</v>
      </c>
      <c r="E17" s="88" t="s">
        <v>1473</v>
      </c>
      <c r="G17" s="80"/>
      <c r="H17" s="80" t="s">
        <v>800</v>
      </c>
      <c r="I17" s="79" t="s">
        <v>800</v>
      </c>
      <c r="J17" s="79" t="s">
        <v>800</v>
      </c>
      <c r="K17" s="79" t="s">
        <v>800</v>
      </c>
      <c r="L17" s="80" t="s">
        <v>800</v>
      </c>
      <c r="M17" s="79"/>
    </row>
    <row r="18" spans="1:13" s="34" customFormat="1" ht="18" customHeight="1">
      <c r="A18" s="93" t="s">
        <v>939</v>
      </c>
      <c r="B18" s="93" t="s">
        <v>940</v>
      </c>
      <c r="C18" s="76"/>
      <c r="D18" s="77">
        <v>1</v>
      </c>
      <c r="E18" s="88" t="s">
        <v>1474</v>
      </c>
      <c r="G18" s="80"/>
      <c r="H18" s="80" t="s">
        <v>800</v>
      </c>
      <c r="I18" s="79" t="s">
        <v>800</v>
      </c>
      <c r="J18" s="79" t="s">
        <v>800</v>
      </c>
      <c r="K18" s="79" t="s">
        <v>800</v>
      </c>
      <c r="L18" s="80" t="s">
        <v>800</v>
      </c>
      <c r="M18" s="79"/>
    </row>
    <row r="19" spans="1:13" s="34" customFormat="1" ht="18" customHeight="1">
      <c r="A19" s="34" t="s">
        <v>1284</v>
      </c>
      <c r="B19" s="34" t="s">
        <v>1285</v>
      </c>
      <c r="C19" s="76"/>
      <c r="D19" s="77">
        <v>0.5</v>
      </c>
      <c r="E19" s="78" t="s">
        <v>1475</v>
      </c>
      <c r="G19" s="80"/>
      <c r="H19" s="80"/>
      <c r="I19" s="79"/>
      <c r="J19" s="79" t="s">
        <v>800</v>
      </c>
      <c r="K19" s="79" t="s">
        <v>800</v>
      </c>
      <c r="L19" s="80" t="s">
        <v>800</v>
      </c>
      <c r="M19" s="79"/>
    </row>
    <row r="20" spans="1:13" s="34" customFormat="1" ht="18" customHeight="1">
      <c r="A20" s="82" t="s">
        <v>146</v>
      </c>
      <c r="B20" s="34" t="s">
        <v>147</v>
      </c>
      <c r="C20" s="76"/>
      <c r="D20" s="142">
        <v>7</v>
      </c>
      <c r="E20" s="88" t="s">
        <v>1476</v>
      </c>
      <c r="G20" s="80"/>
      <c r="H20" s="80"/>
      <c r="I20" s="79"/>
      <c r="J20" s="79"/>
      <c r="K20" s="79"/>
      <c r="L20" s="80"/>
      <c r="M20" s="79"/>
    </row>
    <row r="21" spans="1:13" s="34" customFormat="1" ht="18" customHeight="1">
      <c r="A21" s="34" t="s">
        <v>21</v>
      </c>
      <c r="B21" s="34" t="s">
        <v>22</v>
      </c>
      <c r="C21" s="76">
        <v>4</v>
      </c>
      <c r="D21" s="77">
        <v>11</v>
      </c>
      <c r="E21" s="94"/>
      <c r="G21" s="80" t="s">
        <v>800</v>
      </c>
      <c r="H21" s="80" t="s">
        <v>800</v>
      </c>
      <c r="I21" s="79" t="s">
        <v>800</v>
      </c>
      <c r="J21" s="79" t="s">
        <v>800</v>
      </c>
      <c r="K21" s="79">
        <v>4.6875</v>
      </c>
      <c r="L21" s="80" t="s">
        <v>800</v>
      </c>
      <c r="M21" s="79"/>
    </row>
    <row r="22" spans="1:13" s="34" customFormat="1" ht="18" customHeight="1">
      <c r="A22" s="34" t="s">
        <v>274</v>
      </c>
      <c r="B22" s="34" t="s">
        <v>1291</v>
      </c>
      <c r="C22" s="76"/>
      <c r="D22" s="142">
        <v>6</v>
      </c>
      <c r="E22" s="78"/>
      <c r="G22" s="80">
        <v>0.375</v>
      </c>
      <c r="H22" s="80" t="s">
        <v>800</v>
      </c>
      <c r="I22" s="79" t="s">
        <v>800</v>
      </c>
      <c r="J22" s="79" t="s">
        <v>800</v>
      </c>
      <c r="K22" s="79" t="s">
        <v>800</v>
      </c>
      <c r="L22" s="80" t="s">
        <v>800</v>
      </c>
      <c r="M22" s="79"/>
    </row>
    <row r="23" spans="1:13" s="34" customFormat="1" ht="18" customHeight="1">
      <c r="A23" s="34" t="s">
        <v>690</v>
      </c>
      <c r="B23" s="34" t="s">
        <v>691</v>
      </c>
      <c r="C23" s="76"/>
      <c r="D23" s="142">
        <v>2</v>
      </c>
      <c r="E23" s="88" t="s">
        <v>1477</v>
      </c>
      <c r="G23" s="80">
        <v>0.09375</v>
      </c>
      <c r="H23" s="80">
        <v>0.03125</v>
      </c>
      <c r="I23" s="79" t="s">
        <v>800</v>
      </c>
      <c r="J23" s="79" t="s">
        <v>800</v>
      </c>
      <c r="K23" s="79" t="s">
        <v>800</v>
      </c>
      <c r="L23" s="80" t="s">
        <v>800</v>
      </c>
      <c r="M23" s="79"/>
    </row>
    <row r="24" spans="1:13" s="34" customFormat="1" ht="18" customHeight="1">
      <c r="A24" s="84" t="s">
        <v>688</v>
      </c>
      <c r="B24" s="34" t="s">
        <v>689</v>
      </c>
      <c r="C24" s="76"/>
      <c r="D24" s="77">
        <v>0.5</v>
      </c>
      <c r="E24" s="91" t="s">
        <v>1478</v>
      </c>
      <c r="G24" s="80"/>
      <c r="H24" s="80" t="s">
        <v>800</v>
      </c>
      <c r="I24" s="79" t="s">
        <v>800</v>
      </c>
      <c r="J24" s="79" t="s">
        <v>800</v>
      </c>
      <c r="K24" s="79" t="s">
        <v>800</v>
      </c>
      <c r="L24" s="80" t="s">
        <v>800</v>
      </c>
      <c r="M24" s="79"/>
    </row>
    <row r="25" spans="1:13" s="34" customFormat="1" ht="18" customHeight="1">
      <c r="A25" s="34" t="s">
        <v>14</v>
      </c>
      <c r="B25" s="34" t="s">
        <v>619</v>
      </c>
      <c r="C25" s="76">
        <v>3</v>
      </c>
      <c r="D25" s="77">
        <v>0</v>
      </c>
      <c r="E25" s="83"/>
      <c r="G25" s="80" t="s">
        <v>800</v>
      </c>
      <c r="H25" s="80" t="s">
        <v>800</v>
      </c>
      <c r="I25" s="79">
        <v>3</v>
      </c>
      <c r="J25" s="79" t="s">
        <v>800</v>
      </c>
      <c r="K25" s="79" t="s">
        <v>800</v>
      </c>
      <c r="L25" s="80" t="s">
        <v>800</v>
      </c>
      <c r="M25" s="79"/>
    </row>
    <row r="26" spans="1:13" s="34" customFormat="1" ht="18" customHeight="1">
      <c r="A26" s="34" t="s">
        <v>7</v>
      </c>
      <c r="B26" s="34" t="s">
        <v>614</v>
      </c>
      <c r="C26" s="144">
        <v>5</v>
      </c>
      <c r="D26" s="77">
        <v>15</v>
      </c>
      <c r="E26" s="83"/>
      <c r="G26" s="80" t="s">
        <v>800</v>
      </c>
      <c r="H26" s="80" t="s">
        <v>800</v>
      </c>
      <c r="I26" s="79" t="s">
        <v>800</v>
      </c>
      <c r="J26" s="79">
        <v>1.484375</v>
      </c>
      <c r="K26" s="79">
        <v>2.96875</v>
      </c>
      <c r="L26" s="80">
        <v>1.484375</v>
      </c>
      <c r="M26" s="79"/>
    </row>
    <row r="27" spans="1:13" s="34" customFormat="1" ht="18" customHeight="1">
      <c r="A27" s="84" t="s">
        <v>815</v>
      </c>
      <c r="B27" s="34" t="s">
        <v>921</v>
      </c>
      <c r="C27" s="76">
        <v>4</v>
      </c>
      <c r="D27" s="77">
        <v>14</v>
      </c>
      <c r="E27" s="83"/>
      <c r="F27"/>
      <c r="G27" s="80" t="s">
        <v>800</v>
      </c>
      <c r="H27" s="80">
        <v>4.875</v>
      </c>
      <c r="I27" s="79" t="s">
        <v>800</v>
      </c>
      <c r="J27" s="79" t="s">
        <v>800</v>
      </c>
      <c r="K27" s="79" t="s">
        <v>800</v>
      </c>
      <c r="L27" s="80" t="s">
        <v>800</v>
      </c>
      <c r="M27" s="79"/>
    </row>
    <row r="28" spans="1:13" s="34" customFormat="1" ht="18" customHeight="1">
      <c r="A28" s="84" t="s">
        <v>607</v>
      </c>
      <c r="B28" s="34" t="s">
        <v>608</v>
      </c>
      <c r="C28" s="76">
        <v>1</v>
      </c>
      <c r="D28" s="77">
        <v>4</v>
      </c>
      <c r="E28" s="81"/>
      <c r="G28" s="80" t="s">
        <v>800</v>
      </c>
      <c r="H28" s="80" t="s">
        <v>800</v>
      </c>
      <c r="I28" s="79" t="s">
        <v>800</v>
      </c>
      <c r="J28" s="79" t="s">
        <v>800</v>
      </c>
      <c r="K28" s="79" t="s">
        <v>800</v>
      </c>
      <c r="L28" s="80" t="s">
        <v>800</v>
      </c>
      <c r="M28" s="79"/>
    </row>
    <row r="29" spans="1:13" s="34" customFormat="1" ht="18" customHeight="1">
      <c r="A29" s="34" t="s">
        <v>514</v>
      </c>
      <c r="B29" s="34" t="s">
        <v>613</v>
      </c>
      <c r="C29" s="76">
        <v>1</v>
      </c>
      <c r="D29" s="77">
        <v>9</v>
      </c>
      <c r="E29" s="83"/>
      <c r="G29" s="80" t="s">
        <v>800</v>
      </c>
      <c r="H29" s="80" t="s">
        <v>800</v>
      </c>
      <c r="I29" s="79">
        <v>1.5625</v>
      </c>
      <c r="J29" s="79" t="s">
        <v>800</v>
      </c>
      <c r="K29" s="79" t="s">
        <v>800</v>
      </c>
      <c r="L29" s="80" t="s">
        <v>800</v>
      </c>
      <c r="M29" s="79"/>
    </row>
    <row r="30" spans="1:13" s="34" customFormat="1" ht="18" customHeight="1">
      <c r="A30" s="34" t="s">
        <v>9</v>
      </c>
      <c r="B30" s="34" t="s">
        <v>615</v>
      </c>
      <c r="C30" s="144">
        <v>7</v>
      </c>
      <c r="D30" s="77">
        <v>0</v>
      </c>
      <c r="E30" s="81"/>
      <c r="G30" s="80">
        <v>3.5</v>
      </c>
      <c r="H30" s="80">
        <v>3.5</v>
      </c>
      <c r="I30" s="79" t="s">
        <v>800</v>
      </c>
      <c r="J30" s="79" t="s">
        <v>800</v>
      </c>
      <c r="K30" s="79" t="s">
        <v>800</v>
      </c>
      <c r="L30" s="80" t="s">
        <v>800</v>
      </c>
      <c r="M30" s="79"/>
    </row>
    <row r="31" spans="1:13" s="34" customFormat="1" ht="18" customHeight="1">
      <c r="A31" s="34" t="s">
        <v>2</v>
      </c>
      <c r="B31" s="34" t="s">
        <v>606</v>
      </c>
      <c r="C31" s="76">
        <v>1</v>
      </c>
      <c r="D31" s="142">
        <v>12</v>
      </c>
      <c r="E31" s="88" t="s">
        <v>1479</v>
      </c>
      <c r="G31" s="80"/>
      <c r="H31" s="80"/>
      <c r="I31" s="79"/>
      <c r="J31" s="79" t="s">
        <v>800</v>
      </c>
      <c r="K31" s="79" t="s">
        <v>800</v>
      </c>
      <c r="L31" s="80" t="s">
        <v>800</v>
      </c>
      <c r="M31" s="79"/>
    </row>
    <row r="32" spans="1:13" s="34" customFormat="1" ht="18" customHeight="1">
      <c r="A32" s="34" t="s">
        <v>19</v>
      </c>
      <c r="B32" s="34" t="s">
        <v>621</v>
      </c>
      <c r="C32" s="76"/>
      <c r="D32" s="77">
        <v>15</v>
      </c>
      <c r="E32" s="83"/>
      <c r="G32" s="80">
        <v>0.46875</v>
      </c>
      <c r="H32" s="80">
        <v>0.46875</v>
      </c>
      <c r="I32" s="79" t="s">
        <v>800</v>
      </c>
      <c r="J32" s="79" t="s">
        <v>800</v>
      </c>
      <c r="K32" s="79" t="s">
        <v>800</v>
      </c>
      <c r="L32" s="80" t="s">
        <v>800</v>
      </c>
      <c r="M32" s="79"/>
    </row>
    <row r="33" spans="1:13" s="34" customFormat="1" ht="18" customHeight="1">
      <c r="A33" s="84" t="s">
        <v>609</v>
      </c>
      <c r="B33" s="34" t="s">
        <v>610</v>
      </c>
      <c r="C33" s="76"/>
      <c r="D33" s="77">
        <v>4</v>
      </c>
      <c r="E33" s="81"/>
      <c r="G33" s="80">
        <v>0.125</v>
      </c>
      <c r="H33" s="80">
        <v>0.125</v>
      </c>
      <c r="I33" s="79" t="s">
        <v>800</v>
      </c>
      <c r="J33" s="79" t="s">
        <v>800</v>
      </c>
      <c r="K33" s="79" t="s">
        <v>800</v>
      </c>
      <c r="L33" s="80" t="s">
        <v>800</v>
      </c>
      <c r="M33" s="79"/>
    </row>
    <row r="34" spans="1:13" s="34" customFormat="1" ht="18" customHeight="1">
      <c r="A34" s="34" t="s">
        <v>17</v>
      </c>
      <c r="B34" s="34" t="s">
        <v>620</v>
      </c>
      <c r="C34" s="76"/>
      <c r="D34" s="142">
        <v>1</v>
      </c>
      <c r="E34" s="88" t="s">
        <v>1480</v>
      </c>
      <c r="G34" s="80"/>
      <c r="H34" s="80"/>
      <c r="I34" s="79" t="s">
        <v>800</v>
      </c>
      <c r="J34" s="79" t="s">
        <v>800</v>
      </c>
      <c r="K34" s="79" t="s">
        <v>800</v>
      </c>
      <c r="L34" s="80" t="s">
        <v>800</v>
      </c>
      <c r="M34" s="79"/>
    </row>
    <row r="35" spans="1:13" s="34" customFormat="1" ht="18" customHeight="1">
      <c r="A35" s="39" t="s">
        <v>923</v>
      </c>
      <c r="B35" s="39" t="s">
        <v>1300</v>
      </c>
      <c r="C35" s="76"/>
      <c r="D35" s="142">
        <v>1</v>
      </c>
      <c r="E35" s="88"/>
      <c r="G35" s="80">
        <v>0.03125</v>
      </c>
      <c r="H35" s="80">
        <v>0.03125</v>
      </c>
      <c r="I35" s="79" t="s">
        <v>800</v>
      </c>
      <c r="J35" s="79" t="s">
        <v>800</v>
      </c>
      <c r="K35" s="79" t="s">
        <v>800</v>
      </c>
      <c r="L35" s="80" t="s">
        <v>800</v>
      </c>
      <c r="M35" s="79"/>
    </row>
    <row r="36" spans="1:13" s="34" customFormat="1" ht="18" customHeight="1">
      <c r="A36" s="34" t="s">
        <v>12</v>
      </c>
      <c r="B36" s="34" t="s">
        <v>618</v>
      </c>
      <c r="C36" s="144">
        <v>2</v>
      </c>
      <c r="D36" s="77">
        <v>12</v>
      </c>
      <c r="E36" s="83"/>
      <c r="G36" s="80" t="s">
        <v>800</v>
      </c>
      <c r="H36" s="80" t="s">
        <v>800</v>
      </c>
      <c r="I36" s="79">
        <v>2.75</v>
      </c>
      <c r="J36" s="79" t="s">
        <v>800</v>
      </c>
      <c r="K36" s="79" t="s">
        <v>800</v>
      </c>
      <c r="L36" s="80" t="s">
        <v>800</v>
      </c>
      <c r="M36" s="79"/>
    </row>
    <row r="37" spans="1:13" s="34" customFormat="1" ht="18" customHeight="1">
      <c r="A37" s="84" t="s">
        <v>616</v>
      </c>
      <c r="B37" s="34" t="s">
        <v>617</v>
      </c>
      <c r="C37" s="144">
        <v>1</v>
      </c>
      <c r="D37" s="77">
        <v>4</v>
      </c>
      <c r="E37" s="83"/>
      <c r="G37" s="80" t="s">
        <v>800</v>
      </c>
      <c r="H37" s="80" t="s">
        <v>800</v>
      </c>
      <c r="I37" s="79" t="s">
        <v>800</v>
      </c>
      <c r="J37" s="79" t="s">
        <v>800</v>
      </c>
      <c r="K37" s="79" t="s">
        <v>800</v>
      </c>
      <c r="L37" s="80">
        <v>1.25</v>
      </c>
      <c r="M37" s="79"/>
    </row>
    <row r="38" spans="1:13" s="34" customFormat="1" ht="18" customHeight="1">
      <c r="A38" s="84" t="s">
        <v>1021</v>
      </c>
      <c r="B38" s="85" t="s">
        <v>1301</v>
      </c>
      <c r="C38" s="76"/>
      <c r="D38" s="77">
        <v>8</v>
      </c>
      <c r="E38" s="81"/>
      <c r="G38" s="80" t="s">
        <v>800</v>
      </c>
      <c r="H38" s="80" t="s">
        <v>800</v>
      </c>
      <c r="I38" s="79">
        <v>0.25</v>
      </c>
      <c r="J38" s="79">
        <v>0.25</v>
      </c>
      <c r="K38" s="79" t="s">
        <v>800</v>
      </c>
      <c r="L38" s="80" t="s">
        <v>800</v>
      </c>
      <c r="M38" s="79"/>
    </row>
    <row r="39" spans="1:13" s="34" customFormat="1" ht="18" customHeight="1">
      <c r="A39" s="84" t="s">
        <v>1021</v>
      </c>
      <c r="B39" s="85" t="s">
        <v>919</v>
      </c>
      <c r="C39" s="144">
        <v>1</v>
      </c>
      <c r="D39" s="77">
        <v>4</v>
      </c>
      <c r="E39" s="81"/>
      <c r="G39" s="80">
        <v>0.625</v>
      </c>
      <c r="H39" s="80">
        <v>0.625</v>
      </c>
      <c r="I39" s="79" t="s">
        <v>800</v>
      </c>
      <c r="J39" s="79" t="s">
        <v>800</v>
      </c>
      <c r="K39" s="79" t="s">
        <v>800</v>
      </c>
      <c r="L39" s="80" t="s">
        <v>800</v>
      </c>
      <c r="M39" s="79"/>
    </row>
    <row r="40" spans="1:13" s="34" customFormat="1" ht="18" customHeight="1">
      <c r="A40" s="34" t="s">
        <v>5</v>
      </c>
      <c r="B40" s="34" t="s">
        <v>611</v>
      </c>
      <c r="C40" s="76">
        <v>6</v>
      </c>
      <c r="D40" s="77">
        <v>0</v>
      </c>
      <c r="E40" s="88" t="s">
        <v>1481</v>
      </c>
      <c r="G40" s="80">
        <v>6</v>
      </c>
      <c r="H40" s="80" t="s">
        <v>800</v>
      </c>
      <c r="I40" s="79" t="s">
        <v>800</v>
      </c>
      <c r="J40" s="79" t="s">
        <v>800</v>
      </c>
      <c r="K40" s="79" t="s">
        <v>800</v>
      </c>
      <c r="L40" s="80" t="s">
        <v>800</v>
      </c>
      <c r="M40" s="79"/>
    </row>
    <row r="41" spans="1:13" s="34" customFormat="1" ht="18" customHeight="1">
      <c r="A41" s="34" t="s">
        <v>51</v>
      </c>
      <c r="B41" s="34" t="s">
        <v>52</v>
      </c>
      <c r="C41" s="76">
        <v>2</v>
      </c>
      <c r="D41" s="77">
        <v>1</v>
      </c>
      <c r="E41" s="86"/>
      <c r="G41" s="80" t="s">
        <v>800</v>
      </c>
      <c r="H41" s="80" t="s">
        <v>800</v>
      </c>
      <c r="I41" s="79" t="s">
        <v>800</v>
      </c>
      <c r="J41" s="79" t="s">
        <v>800</v>
      </c>
      <c r="K41" s="79" t="s">
        <v>800</v>
      </c>
      <c r="L41" s="80">
        <v>2.0625</v>
      </c>
      <c r="M41" s="79"/>
    </row>
    <row r="42" spans="1:13" s="34" customFormat="1" ht="18" customHeight="1">
      <c r="A42" s="84" t="s">
        <v>646</v>
      </c>
      <c r="B42" s="85" t="s">
        <v>647</v>
      </c>
      <c r="C42" s="76">
        <v>1</v>
      </c>
      <c r="D42" s="77">
        <v>1</v>
      </c>
      <c r="E42" s="78" t="s">
        <v>1461</v>
      </c>
      <c r="G42" s="145"/>
      <c r="H42" s="80"/>
      <c r="I42" s="79"/>
      <c r="J42" s="79"/>
      <c r="K42" s="79" t="s">
        <v>800</v>
      </c>
      <c r="L42" s="80" t="s">
        <v>800</v>
      </c>
      <c r="M42" s="79">
        <f>C42+(D42/16)</f>
        <v>1.0625</v>
      </c>
    </row>
    <row r="43" spans="1:13" s="34" customFormat="1" ht="18" customHeight="1">
      <c r="A43" s="34" t="s">
        <v>305</v>
      </c>
      <c r="B43" s="34" t="s">
        <v>672</v>
      </c>
      <c r="C43" s="95">
        <v>54</v>
      </c>
      <c r="D43" s="96">
        <v>10</v>
      </c>
      <c r="E43" s="143"/>
      <c r="G43" s="80" t="s">
        <v>800</v>
      </c>
      <c r="H43" s="80" t="s">
        <v>800</v>
      </c>
      <c r="I43" s="79" t="s">
        <v>800</v>
      </c>
      <c r="J43" s="79" t="s">
        <v>800</v>
      </c>
      <c r="K43" s="79" t="s">
        <v>800</v>
      </c>
      <c r="L43" s="80">
        <v>54.625</v>
      </c>
      <c r="M43" s="79"/>
    </row>
    <row r="44" spans="1:13" s="34" customFormat="1" ht="18" customHeight="1">
      <c r="A44" s="34" t="s">
        <v>68</v>
      </c>
      <c r="B44" s="34" t="s">
        <v>671</v>
      </c>
      <c r="C44" s="76">
        <v>3</v>
      </c>
      <c r="D44" s="77">
        <v>2</v>
      </c>
      <c r="E44" s="88" t="s">
        <v>1482</v>
      </c>
      <c r="G44" s="80"/>
      <c r="H44" s="80"/>
      <c r="I44" s="79"/>
      <c r="J44" s="79" t="s">
        <v>800</v>
      </c>
      <c r="K44" s="79" t="s">
        <v>800</v>
      </c>
      <c r="L44" s="80" t="s">
        <v>800</v>
      </c>
      <c r="M44" s="79"/>
    </row>
    <row r="45" spans="1:13" s="34" customFormat="1" ht="18" customHeight="1">
      <c r="A45" s="34" t="s">
        <v>925</v>
      </c>
      <c r="B45" s="34" t="s">
        <v>926</v>
      </c>
      <c r="C45" s="76"/>
      <c r="D45" s="77">
        <v>8</v>
      </c>
      <c r="E45" s="88"/>
      <c r="G45" s="80">
        <v>0.5</v>
      </c>
      <c r="H45" s="80" t="s">
        <v>800</v>
      </c>
      <c r="I45" s="79" t="s">
        <v>800</v>
      </c>
      <c r="J45" s="79" t="s">
        <v>800</v>
      </c>
      <c r="K45" s="79" t="s">
        <v>800</v>
      </c>
      <c r="L45" s="80" t="s">
        <v>800</v>
      </c>
      <c r="M45" s="79"/>
    </row>
    <row r="46" spans="1:13" s="34" customFormat="1" ht="18" customHeight="1">
      <c r="A46" s="34" t="s">
        <v>366</v>
      </c>
      <c r="B46" s="34" t="s">
        <v>249</v>
      </c>
      <c r="C46" s="76"/>
      <c r="D46" s="77">
        <v>7</v>
      </c>
      <c r="E46" s="86"/>
      <c r="G46" s="80" t="s">
        <v>800</v>
      </c>
      <c r="H46" s="80" t="s">
        <v>800</v>
      </c>
      <c r="I46" s="79">
        <v>0.4375</v>
      </c>
      <c r="J46" s="79" t="s">
        <v>800</v>
      </c>
      <c r="K46" s="79" t="s">
        <v>800</v>
      </c>
      <c r="L46" s="80" t="s">
        <v>800</v>
      </c>
      <c r="M46" s="79"/>
    </row>
    <row r="47" spans="1:13" s="34" customFormat="1" ht="18" customHeight="1">
      <c r="A47" s="34" t="s">
        <v>176</v>
      </c>
      <c r="B47" s="34" t="s">
        <v>177</v>
      </c>
      <c r="C47" s="76"/>
      <c r="D47" s="77">
        <v>0.5</v>
      </c>
      <c r="E47" s="91" t="s">
        <v>1483</v>
      </c>
      <c r="G47" s="80"/>
      <c r="H47" s="80" t="s">
        <v>800</v>
      </c>
      <c r="I47" s="79" t="s">
        <v>800</v>
      </c>
      <c r="J47" s="79" t="s">
        <v>800</v>
      </c>
      <c r="K47" s="79" t="s">
        <v>800</v>
      </c>
      <c r="L47" s="80" t="s">
        <v>800</v>
      </c>
      <c r="M47" s="79"/>
    </row>
    <row r="48" spans="1:13" s="34" customFormat="1" ht="18" customHeight="1">
      <c r="A48" s="34" t="s">
        <v>1484</v>
      </c>
      <c r="B48" s="34" t="s">
        <v>46</v>
      </c>
      <c r="C48" s="76"/>
      <c r="D48" s="77">
        <v>6</v>
      </c>
      <c r="E48" s="78" t="s">
        <v>1485</v>
      </c>
      <c r="G48" s="80"/>
      <c r="H48" s="80"/>
      <c r="I48" s="79" t="s">
        <v>800</v>
      </c>
      <c r="J48" s="79" t="s">
        <v>800</v>
      </c>
      <c r="K48" s="79" t="s">
        <v>800</v>
      </c>
      <c r="L48" s="80" t="s">
        <v>800</v>
      </c>
      <c r="M48" s="79"/>
    </row>
    <row r="49" spans="1:13" s="34" customFormat="1" ht="18" customHeight="1">
      <c r="A49" s="34" t="s">
        <v>43</v>
      </c>
      <c r="B49" s="34" t="s">
        <v>44</v>
      </c>
      <c r="C49" s="76"/>
      <c r="D49" s="142">
        <v>1</v>
      </c>
      <c r="E49" s="91" t="s">
        <v>1486</v>
      </c>
      <c r="G49" s="80" t="s">
        <v>800</v>
      </c>
      <c r="H49" s="80" t="s">
        <v>800</v>
      </c>
      <c r="I49" s="79" t="s">
        <v>800</v>
      </c>
      <c r="J49" s="79" t="s">
        <v>800</v>
      </c>
      <c r="K49" s="79" t="s">
        <v>800</v>
      </c>
      <c r="L49" s="80" t="s">
        <v>800</v>
      </c>
      <c r="M49" s="79"/>
    </row>
    <row r="50" spans="1:13" s="34" customFormat="1" ht="18" customHeight="1">
      <c r="A50" s="34" t="s">
        <v>637</v>
      </c>
      <c r="B50" s="34" t="s">
        <v>47</v>
      </c>
      <c r="C50" s="76">
        <v>7</v>
      </c>
      <c r="D50" s="77">
        <v>13</v>
      </c>
      <c r="E50" s="91"/>
      <c r="G50" s="80">
        <v>7.8125</v>
      </c>
      <c r="H50" s="80" t="s">
        <v>1487</v>
      </c>
      <c r="I50" s="79"/>
      <c r="J50" s="79"/>
      <c r="K50" s="79"/>
      <c r="L50" s="80"/>
      <c r="M50" s="79"/>
    </row>
    <row r="51" spans="1:13" s="34" customFormat="1" ht="18" customHeight="1">
      <c r="A51" s="34" t="s">
        <v>164</v>
      </c>
      <c r="B51" s="34" t="s">
        <v>165</v>
      </c>
      <c r="C51" s="76"/>
      <c r="D51" s="77">
        <v>2</v>
      </c>
      <c r="E51" s="78" t="s">
        <v>1488</v>
      </c>
      <c r="G51" s="80"/>
      <c r="H51" s="80"/>
      <c r="I51" s="79" t="s">
        <v>800</v>
      </c>
      <c r="J51" s="79" t="s">
        <v>800</v>
      </c>
      <c r="K51" s="79" t="s">
        <v>800</v>
      </c>
      <c r="L51" s="80" t="s">
        <v>800</v>
      </c>
      <c r="M51" s="79"/>
    </row>
    <row r="52" spans="1:13" s="34" customFormat="1" ht="18" customHeight="1">
      <c r="A52" s="34" t="s">
        <v>1489</v>
      </c>
      <c r="B52" s="34" t="s">
        <v>1490</v>
      </c>
      <c r="C52" s="76"/>
      <c r="D52" s="77">
        <v>0.1</v>
      </c>
      <c r="E52" s="78" t="s">
        <v>1491</v>
      </c>
      <c r="G52" s="80"/>
      <c r="H52" s="80"/>
      <c r="I52" s="79" t="s">
        <v>800</v>
      </c>
      <c r="J52" s="79" t="s">
        <v>800</v>
      </c>
      <c r="K52" s="79" t="s">
        <v>800</v>
      </c>
      <c r="L52" s="80" t="s">
        <v>800</v>
      </c>
      <c r="M52" s="79"/>
    </row>
    <row r="53" spans="1:13" s="34" customFormat="1" ht="18" customHeight="1">
      <c r="A53" s="84" t="s">
        <v>603</v>
      </c>
      <c r="B53" s="34" t="s">
        <v>1</v>
      </c>
      <c r="C53" s="76"/>
      <c r="D53" s="77">
        <v>3</v>
      </c>
      <c r="E53" s="88" t="s">
        <v>1461</v>
      </c>
      <c r="G53" s="80" t="s">
        <v>800</v>
      </c>
      <c r="H53" s="80" t="s">
        <v>800</v>
      </c>
      <c r="I53" s="79" t="s">
        <v>800</v>
      </c>
      <c r="J53" s="79" t="s">
        <v>800</v>
      </c>
      <c r="K53" s="79" t="s">
        <v>800</v>
      </c>
      <c r="L53" s="80" t="s">
        <v>800</v>
      </c>
      <c r="M53" s="79">
        <f>C53+(D53/16)</f>
        <v>0.1875</v>
      </c>
    </row>
    <row r="54" spans="1:13" s="34" customFormat="1" ht="18" customHeight="1">
      <c r="A54" s="34" t="s">
        <v>1492</v>
      </c>
      <c r="B54" s="34" t="s">
        <v>1493</v>
      </c>
      <c r="C54" s="76"/>
      <c r="D54" s="77">
        <v>0.1</v>
      </c>
      <c r="E54" s="78" t="s">
        <v>1494</v>
      </c>
      <c r="G54" s="80"/>
      <c r="H54" s="80"/>
      <c r="I54" s="79"/>
      <c r="J54" s="79" t="s">
        <v>800</v>
      </c>
      <c r="K54" s="79" t="s">
        <v>800</v>
      </c>
      <c r="L54" s="80" t="s">
        <v>800</v>
      </c>
      <c r="M54" s="79"/>
    </row>
    <row r="55" spans="1:13" s="34" customFormat="1" ht="18" customHeight="1">
      <c r="A55" s="34" t="s">
        <v>1307</v>
      </c>
      <c r="B55" s="34" t="s">
        <v>1116</v>
      </c>
      <c r="C55" s="76">
        <v>2</v>
      </c>
      <c r="D55" s="77">
        <v>8</v>
      </c>
      <c r="E55" s="78"/>
      <c r="G55" s="80" t="s">
        <v>800</v>
      </c>
      <c r="H55" s="80" t="s">
        <v>800</v>
      </c>
      <c r="I55" s="79">
        <v>2.5</v>
      </c>
      <c r="J55" s="79" t="s">
        <v>800</v>
      </c>
      <c r="K55" s="79" t="s">
        <v>800</v>
      </c>
      <c r="L55" s="80" t="s">
        <v>800</v>
      </c>
      <c r="M55" s="79"/>
    </row>
    <row r="56" spans="1:13" s="34" customFormat="1" ht="18" customHeight="1">
      <c r="A56" s="34" t="s">
        <v>1495</v>
      </c>
      <c r="B56" s="34" t="s">
        <v>1496</v>
      </c>
      <c r="C56" s="76"/>
      <c r="D56" s="77">
        <v>0.1</v>
      </c>
      <c r="E56" s="78" t="s">
        <v>1497</v>
      </c>
      <c r="G56" s="80"/>
      <c r="H56" s="80"/>
      <c r="I56" s="79"/>
      <c r="J56" s="79" t="s">
        <v>800</v>
      </c>
      <c r="K56" s="79" t="s">
        <v>800</v>
      </c>
      <c r="L56" s="80" t="s">
        <v>800</v>
      </c>
      <c r="M56" s="79"/>
    </row>
    <row r="57" spans="1:13" s="34" customFormat="1" ht="18" customHeight="1">
      <c r="A57" s="34" t="s">
        <v>235</v>
      </c>
      <c r="B57" s="34" t="s">
        <v>236</v>
      </c>
      <c r="C57" s="76"/>
      <c r="D57" s="77">
        <v>12</v>
      </c>
      <c r="E57" s="78"/>
      <c r="G57" s="80" t="s">
        <v>800</v>
      </c>
      <c r="H57" s="80">
        <v>0.75</v>
      </c>
      <c r="I57" s="79" t="s">
        <v>800</v>
      </c>
      <c r="J57" s="79" t="s">
        <v>800</v>
      </c>
      <c r="K57" s="79" t="s">
        <v>800</v>
      </c>
      <c r="L57" s="80" t="s">
        <v>800</v>
      </c>
      <c r="M57" s="79"/>
    </row>
    <row r="58" spans="1:13" s="34" customFormat="1" ht="18" customHeight="1">
      <c r="A58" s="34" t="s">
        <v>1036</v>
      </c>
      <c r="B58" s="34" t="s">
        <v>720</v>
      </c>
      <c r="C58" s="76"/>
      <c r="D58" s="77">
        <v>5</v>
      </c>
      <c r="E58" s="78"/>
      <c r="G58" s="80" t="s">
        <v>800</v>
      </c>
      <c r="H58" s="80" t="s">
        <v>800</v>
      </c>
      <c r="I58" s="79" t="s">
        <v>800</v>
      </c>
      <c r="J58" s="79" t="s">
        <v>800</v>
      </c>
      <c r="K58" s="79" t="s">
        <v>800</v>
      </c>
      <c r="L58" s="80">
        <v>0.3125</v>
      </c>
      <c r="M58" s="79"/>
    </row>
    <row r="59" spans="1:13" s="34" customFormat="1" ht="18" customHeight="1">
      <c r="A59" s="34" t="s">
        <v>1036</v>
      </c>
      <c r="B59" s="34" t="s">
        <v>242</v>
      </c>
      <c r="C59" s="76">
        <v>3</v>
      </c>
      <c r="D59" s="77">
        <v>13</v>
      </c>
      <c r="E59" s="88"/>
      <c r="G59" s="80" t="s">
        <v>800</v>
      </c>
      <c r="H59" s="80">
        <v>3.8125</v>
      </c>
      <c r="I59" s="79" t="s">
        <v>800</v>
      </c>
      <c r="J59" s="79" t="s">
        <v>800</v>
      </c>
      <c r="K59" s="79" t="s">
        <v>800</v>
      </c>
      <c r="L59" s="80" t="s">
        <v>800</v>
      </c>
      <c r="M59" s="79"/>
    </row>
    <row r="60" spans="1:13" s="34" customFormat="1" ht="18" customHeight="1">
      <c r="A60" s="34" t="s">
        <v>1036</v>
      </c>
      <c r="B60" s="34" t="s">
        <v>1498</v>
      </c>
      <c r="C60" s="76"/>
      <c r="D60" s="77">
        <v>1</v>
      </c>
      <c r="E60" s="88" t="s">
        <v>1499</v>
      </c>
      <c r="G60" s="80"/>
      <c r="H60" s="80"/>
      <c r="I60" s="79" t="s">
        <v>800</v>
      </c>
      <c r="J60" s="79" t="s">
        <v>800</v>
      </c>
      <c r="K60" s="79" t="s">
        <v>800</v>
      </c>
      <c r="L60" s="80" t="s">
        <v>800</v>
      </c>
      <c r="M60" s="79"/>
    </row>
    <row r="61" spans="1:13" s="34" customFormat="1" ht="18" customHeight="1">
      <c r="A61" s="34" t="s">
        <v>312</v>
      </c>
      <c r="B61" s="34" t="s">
        <v>313</v>
      </c>
      <c r="C61" s="76"/>
      <c r="D61" s="77">
        <v>1</v>
      </c>
      <c r="E61" s="78" t="s">
        <v>1500</v>
      </c>
      <c r="G61" s="80"/>
      <c r="H61" s="80"/>
      <c r="I61" s="79" t="s">
        <v>800</v>
      </c>
      <c r="J61" s="79" t="s">
        <v>800</v>
      </c>
      <c r="K61" s="79" t="s">
        <v>800</v>
      </c>
      <c r="L61" s="80" t="s">
        <v>800</v>
      </c>
      <c r="M61" s="79"/>
    </row>
    <row r="62" spans="1:13" s="34" customFormat="1" ht="18" customHeight="1">
      <c r="A62" s="82" t="s">
        <v>76</v>
      </c>
      <c r="B62" s="34" t="s">
        <v>77</v>
      </c>
      <c r="C62" s="76"/>
      <c r="D62" s="77">
        <v>1</v>
      </c>
      <c r="E62" s="78" t="s">
        <v>1501</v>
      </c>
      <c r="G62" s="80"/>
      <c r="H62" s="80"/>
      <c r="I62" s="79"/>
      <c r="J62" s="79" t="s">
        <v>800</v>
      </c>
      <c r="K62" s="79" t="s">
        <v>800</v>
      </c>
      <c r="L62" s="80" t="s">
        <v>800</v>
      </c>
      <c r="M62" s="79"/>
    </row>
    <row r="63" spans="1:13" s="34" customFormat="1" ht="18" customHeight="1">
      <c r="A63" s="34" t="s">
        <v>178</v>
      </c>
      <c r="B63" s="34" t="s">
        <v>179</v>
      </c>
      <c r="C63" s="76"/>
      <c r="D63" s="77">
        <v>3.5</v>
      </c>
      <c r="E63" s="91" t="s">
        <v>1502</v>
      </c>
      <c r="G63" s="80"/>
      <c r="H63" s="80"/>
      <c r="I63" s="79"/>
      <c r="J63" s="79"/>
      <c r="K63" s="79"/>
      <c r="L63" s="80"/>
      <c r="M63" s="79"/>
    </row>
    <row r="64" spans="1:13" s="34" customFormat="1" ht="18" customHeight="1">
      <c r="A64" s="34" t="s">
        <v>627</v>
      </c>
      <c r="B64" s="34" t="s">
        <v>27</v>
      </c>
      <c r="C64" s="76">
        <v>1</v>
      </c>
      <c r="D64" s="142">
        <v>2</v>
      </c>
      <c r="E64" s="78" t="s">
        <v>1461</v>
      </c>
      <c r="G64" s="80" t="s">
        <v>800</v>
      </c>
      <c r="H64" s="80" t="s">
        <v>800</v>
      </c>
      <c r="I64" s="79" t="s">
        <v>800</v>
      </c>
      <c r="J64" s="79" t="s">
        <v>800</v>
      </c>
      <c r="K64" s="79" t="s">
        <v>800</v>
      </c>
      <c r="L64" s="80" t="s">
        <v>800</v>
      </c>
      <c r="M64" s="79">
        <f>C64+(D64/16)</f>
        <v>1.125</v>
      </c>
    </row>
    <row r="65" spans="1:13" s="34" customFormat="1" ht="18" customHeight="1">
      <c r="A65" s="34" t="s">
        <v>634</v>
      </c>
      <c r="B65" s="34" t="s">
        <v>635</v>
      </c>
      <c r="C65" s="76">
        <v>1</v>
      </c>
      <c r="D65" s="77">
        <v>0</v>
      </c>
      <c r="E65" s="91"/>
      <c r="G65" s="80">
        <v>1</v>
      </c>
      <c r="H65" s="80" t="s">
        <v>800</v>
      </c>
      <c r="I65" s="79" t="s">
        <v>800</v>
      </c>
      <c r="J65" s="79" t="s">
        <v>800</v>
      </c>
      <c r="K65" s="79" t="s">
        <v>800</v>
      </c>
      <c r="L65" s="80" t="s">
        <v>800</v>
      </c>
      <c r="M65" s="79"/>
    </row>
    <row r="66" spans="1:13" s="34" customFormat="1" ht="18" customHeight="1">
      <c r="A66" s="34" t="s">
        <v>286</v>
      </c>
      <c r="B66" s="34" t="s">
        <v>287</v>
      </c>
      <c r="C66" s="144">
        <v>2</v>
      </c>
      <c r="D66" s="77">
        <v>2</v>
      </c>
      <c r="E66" s="88" t="s">
        <v>1503</v>
      </c>
      <c r="G66" s="80"/>
      <c r="H66" s="145"/>
      <c r="I66" s="79"/>
      <c r="J66" s="79"/>
      <c r="K66" s="79" t="s">
        <v>800</v>
      </c>
      <c r="L66" s="80" t="s">
        <v>800</v>
      </c>
      <c r="M66" s="79"/>
    </row>
    <row r="67" spans="1:13" s="34" customFormat="1" ht="18" customHeight="1">
      <c r="A67" s="34" t="s">
        <v>116</v>
      </c>
      <c r="B67" s="34" t="s">
        <v>117</v>
      </c>
      <c r="C67" s="76"/>
      <c r="D67" s="77">
        <v>10</v>
      </c>
      <c r="E67" s="88" t="s">
        <v>1504</v>
      </c>
      <c r="G67" s="80"/>
      <c r="H67" s="80"/>
      <c r="I67" s="79" t="s">
        <v>800</v>
      </c>
      <c r="J67" s="79" t="s">
        <v>800</v>
      </c>
      <c r="K67" s="79" t="s">
        <v>800</v>
      </c>
      <c r="L67" s="80" t="s">
        <v>800</v>
      </c>
      <c r="M67" s="79"/>
    </row>
    <row r="68" spans="1:13" s="34" customFormat="1" ht="18" customHeight="1">
      <c r="A68" s="34" t="s">
        <v>1316</v>
      </c>
      <c r="B68" s="34" t="s">
        <v>1317</v>
      </c>
      <c r="C68" s="76">
        <v>1</v>
      </c>
      <c r="D68" s="77">
        <v>2</v>
      </c>
      <c r="E68" s="78" t="s">
        <v>1461</v>
      </c>
      <c r="G68" s="80" t="s">
        <v>800</v>
      </c>
      <c r="H68" s="80" t="s">
        <v>800</v>
      </c>
      <c r="I68" s="79" t="s">
        <v>800</v>
      </c>
      <c r="J68" s="79" t="s">
        <v>800</v>
      </c>
      <c r="K68" s="79" t="s">
        <v>800</v>
      </c>
      <c r="L68" s="80" t="s">
        <v>800</v>
      </c>
      <c r="M68" s="79">
        <f>C68+(D68/16)</f>
        <v>1.125</v>
      </c>
    </row>
    <row r="69" spans="1:13" s="34" customFormat="1" ht="18" customHeight="1">
      <c r="A69" s="84" t="s">
        <v>730</v>
      </c>
      <c r="B69" s="34" t="s">
        <v>276</v>
      </c>
      <c r="C69" s="76"/>
      <c r="D69" s="77">
        <v>6</v>
      </c>
      <c r="E69" s="78"/>
      <c r="G69" s="80">
        <v>0.375</v>
      </c>
      <c r="H69" s="80" t="s">
        <v>800</v>
      </c>
      <c r="I69" s="79" t="s">
        <v>800</v>
      </c>
      <c r="J69" s="79" t="s">
        <v>800</v>
      </c>
      <c r="K69" s="79" t="s">
        <v>800</v>
      </c>
      <c r="L69" s="80" t="s">
        <v>800</v>
      </c>
      <c r="M69" s="79"/>
    </row>
    <row r="70" spans="1:13" s="34" customFormat="1" ht="18" customHeight="1">
      <c r="A70" s="84" t="s">
        <v>296</v>
      </c>
      <c r="B70" s="85" t="s">
        <v>297</v>
      </c>
      <c r="C70" s="76"/>
      <c r="D70" s="77">
        <v>8</v>
      </c>
      <c r="E70" s="78" t="s">
        <v>1505</v>
      </c>
      <c r="G70" s="80"/>
      <c r="H70" s="80"/>
      <c r="I70" s="79"/>
      <c r="J70" s="79"/>
      <c r="K70" s="79" t="s">
        <v>800</v>
      </c>
      <c r="L70" s="80" t="s">
        <v>800</v>
      </c>
      <c r="M70" s="79"/>
    </row>
    <row r="71" spans="1:13" s="34" customFormat="1" ht="18" customHeight="1">
      <c r="A71" s="34" t="s">
        <v>60</v>
      </c>
      <c r="B71" s="34" t="s">
        <v>61</v>
      </c>
      <c r="C71" s="76"/>
      <c r="D71" s="77">
        <v>2</v>
      </c>
      <c r="E71" s="88" t="s">
        <v>1506</v>
      </c>
      <c r="G71" s="80"/>
      <c r="H71" s="80"/>
      <c r="I71" s="79" t="s">
        <v>800</v>
      </c>
      <c r="J71" s="79" t="s">
        <v>800</v>
      </c>
      <c r="K71" s="79" t="s">
        <v>800</v>
      </c>
      <c r="L71" s="80" t="s">
        <v>800</v>
      </c>
      <c r="M71" s="79"/>
    </row>
    <row r="72" spans="1:13" s="34" customFormat="1" ht="18" customHeight="1">
      <c r="A72" s="34" t="s">
        <v>62</v>
      </c>
      <c r="B72" s="34" t="s">
        <v>63</v>
      </c>
      <c r="C72" s="76">
        <v>8</v>
      </c>
      <c r="D72" s="77">
        <v>12</v>
      </c>
      <c r="E72" s="143"/>
      <c r="G72" s="80" t="s">
        <v>800</v>
      </c>
      <c r="H72" s="80" t="s">
        <v>800</v>
      </c>
      <c r="I72" s="79">
        <v>2.1875</v>
      </c>
      <c r="J72" s="79">
        <v>2.1875</v>
      </c>
      <c r="K72" s="79">
        <v>2.1875</v>
      </c>
      <c r="L72" s="80">
        <v>2.1875</v>
      </c>
      <c r="M72" s="79"/>
    </row>
    <row r="73" spans="1:13" s="34" customFormat="1" ht="18" customHeight="1">
      <c r="A73" s="34" t="s">
        <v>64</v>
      </c>
      <c r="B73" s="34" t="s">
        <v>638</v>
      </c>
      <c r="C73" s="76">
        <v>1</v>
      </c>
      <c r="D73" s="77">
        <v>10</v>
      </c>
      <c r="E73" s="83"/>
      <c r="G73" s="80" t="s">
        <v>800</v>
      </c>
      <c r="H73" s="80">
        <v>1.625</v>
      </c>
      <c r="I73" s="79"/>
      <c r="J73" s="79"/>
      <c r="K73" s="79" t="s">
        <v>800</v>
      </c>
      <c r="L73" s="80" t="s">
        <v>800</v>
      </c>
      <c r="M73" s="79"/>
    </row>
    <row r="74" spans="1:13" s="34" customFormat="1" ht="18" customHeight="1">
      <c r="A74" s="46" t="s">
        <v>1128</v>
      </c>
      <c r="B74" s="34" t="s">
        <v>1129</v>
      </c>
      <c r="C74" s="76"/>
      <c r="D74" s="77">
        <v>1</v>
      </c>
      <c r="E74" s="83"/>
      <c r="G74" s="80" t="s">
        <v>800</v>
      </c>
      <c r="H74" s="80">
        <v>0.0625</v>
      </c>
      <c r="I74" s="79" t="s">
        <v>800</v>
      </c>
      <c r="J74" s="79" t="s">
        <v>800</v>
      </c>
      <c r="K74" s="79" t="s">
        <v>800</v>
      </c>
      <c r="L74" s="80" t="s">
        <v>800</v>
      </c>
      <c r="M74" s="79"/>
    </row>
    <row r="75" spans="1:13" s="34" customFormat="1" ht="18" customHeight="1">
      <c r="A75" s="34" t="s">
        <v>1130</v>
      </c>
      <c r="B75" s="34" t="s">
        <v>1131</v>
      </c>
      <c r="C75" s="76"/>
      <c r="D75" s="77">
        <v>5</v>
      </c>
      <c r="E75" s="88" t="s">
        <v>1507</v>
      </c>
      <c r="G75" s="80"/>
      <c r="H75" s="80"/>
      <c r="I75" s="79"/>
      <c r="J75" s="79"/>
      <c r="K75" s="79"/>
      <c r="L75" s="80" t="s">
        <v>800</v>
      </c>
      <c r="M75" s="79"/>
    </row>
    <row r="76" spans="1:13" s="34" customFormat="1" ht="18" customHeight="1">
      <c r="A76" s="34" t="s">
        <v>136</v>
      </c>
      <c r="B76" s="34" t="s">
        <v>137</v>
      </c>
      <c r="C76" s="76"/>
      <c r="D76" s="77">
        <v>2</v>
      </c>
      <c r="E76" s="91" t="s">
        <v>1508</v>
      </c>
      <c r="G76" s="80"/>
      <c r="H76" s="80" t="s">
        <v>800</v>
      </c>
      <c r="I76" s="79" t="s">
        <v>800</v>
      </c>
      <c r="J76" s="79" t="s">
        <v>800</v>
      </c>
      <c r="K76" s="79" t="s">
        <v>800</v>
      </c>
      <c r="L76" s="80" t="s">
        <v>800</v>
      </c>
      <c r="M76" s="79"/>
    </row>
    <row r="77" spans="1:13" s="34" customFormat="1" ht="18" customHeight="1">
      <c r="A77" s="82" t="s">
        <v>732</v>
      </c>
      <c r="B77" s="34" t="s">
        <v>733</v>
      </c>
      <c r="C77" s="76"/>
      <c r="D77" s="77">
        <v>0.2</v>
      </c>
      <c r="E77" s="100" t="s">
        <v>1461</v>
      </c>
      <c r="G77" s="80"/>
      <c r="H77" s="80" t="s">
        <v>800</v>
      </c>
      <c r="I77" s="79" t="s">
        <v>800</v>
      </c>
      <c r="J77" s="79" t="s">
        <v>800</v>
      </c>
      <c r="K77" s="79" t="s">
        <v>800</v>
      </c>
      <c r="L77" s="80" t="s">
        <v>800</v>
      </c>
      <c r="M77" s="79">
        <f>C77+(D77/16)</f>
        <v>0.0125</v>
      </c>
    </row>
    <row r="78" spans="1:13" s="34" customFormat="1" ht="18" customHeight="1">
      <c r="A78" s="84" t="s">
        <v>622</v>
      </c>
      <c r="B78" s="85" t="s">
        <v>623</v>
      </c>
      <c r="C78" s="97"/>
      <c r="D78" s="98">
        <v>2</v>
      </c>
      <c r="E78" s="81"/>
      <c r="G78" s="80" t="s">
        <v>800</v>
      </c>
      <c r="H78" s="80">
        <v>0.125</v>
      </c>
      <c r="I78" s="79" t="s">
        <v>800</v>
      </c>
      <c r="J78" s="79" t="s">
        <v>800</v>
      </c>
      <c r="K78" s="79" t="s">
        <v>800</v>
      </c>
      <c r="L78" s="80" t="s">
        <v>800</v>
      </c>
      <c r="M78" s="79"/>
    </row>
    <row r="79" spans="1:13" s="34" customFormat="1" ht="18" customHeight="1">
      <c r="A79" s="34" t="s">
        <v>82</v>
      </c>
      <c r="B79" s="34" t="s">
        <v>83</v>
      </c>
      <c r="C79" s="76"/>
      <c r="D79" s="77">
        <v>0.1</v>
      </c>
      <c r="E79" s="88" t="s">
        <v>1509</v>
      </c>
      <c r="G79" s="80"/>
      <c r="H79" s="80"/>
      <c r="I79" s="79" t="s">
        <v>800</v>
      </c>
      <c r="J79" s="79" t="s">
        <v>800</v>
      </c>
      <c r="K79" s="79" t="s">
        <v>800</v>
      </c>
      <c r="L79" s="80" t="s">
        <v>800</v>
      </c>
      <c r="M79" s="79"/>
    </row>
    <row r="80" spans="1:13" s="34" customFormat="1" ht="18" customHeight="1">
      <c r="A80" s="34" t="s">
        <v>438</v>
      </c>
      <c r="B80" s="34" t="s">
        <v>314</v>
      </c>
      <c r="C80" s="76"/>
      <c r="D80" s="77">
        <v>0.1</v>
      </c>
      <c r="E80" s="78" t="s">
        <v>1461</v>
      </c>
      <c r="G80" s="80" t="s">
        <v>800</v>
      </c>
      <c r="H80" s="80" t="s">
        <v>800</v>
      </c>
      <c r="I80" s="79" t="s">
        <v>800</v>
      </c>
      <c r="J80" s="79" t="s">
        <v>800</v>
      </c>
      <c r="K80" s="79" t="s">
        <v>800</v>
      </c>
      <c r="L80" s="80" t="s">
        <v>800</v>
      </c>
      <c r="M80" s="79">
        <f>C80+(D80/16)</f>
        <v>0.00625</v>
      </c>
    </row>
    <row r="81" spans="1:13" s="34" customFormat="1" ht="18" customHeight="1">
      <c r="A81" s="34" t="s">
        <v>243</v>
      </c>
      <c r="B81" s="34" t="s">
        <v>244</v>
      </c>
      <c r="C81" s="76"/>
      <c r="D81" s="77">
        <v>7</v>
      </c>
      <c r="E81" s="88" t="s">
        <v>1510</v>
      </c>
      <c r="G81" s="80"/>
      <c r="H81" s="80"/>
      <c r="I81" s="79" t="s">
        <v>800</v>
      </c>
      <c r="J81" s="79" t="s">
        <v>800</v>
      </c>
      <c r="K81" s="79" t="s">
        <v>800</v>
      </c>
      <c r="L81" s="80" t="s">
        <v>800</v>
      </c>
      <c r="M81" s="79"/>
    </row>
    <row r="82" spans="1:13" s="34" customFormat="1" ht="18" customHeight="1">
      <c r="A82" s="34" t="s">
        <v>1511</v>
      </c>
      <c r="B82" s="34" t="s">
        <v>1512</v>
      </c>
      <c r="C82" s="76"/>
      <c r="D82" s="77">
        <v>1</v>
      </c>
      <c r="E82" s="88"/>
      <c r="G82" s="80" t="s">
        <v>800</v>
      </c>
      <c r="H82" s="80" t="s">
        <v>800</v>
      </c>
      <c r="I82" s="79" t="s">
        <v>800</v>
      </c>
      <c r="J82" s="79" t="s">
        <v>800</v>
      </c>
      <c r="K82" s="79" t="s">
        <v>800</v>
      </c>
      <c r="L82" s="80" t="s">
        <v>800</v>
      </c>
      <c r="M82" s="79"/>
    </row>
    <row r="83" spans="1:13" s="34" customFormat="1" ht="18" customHeight="1">
      <c r="A83" s="34" t="s">
        <v>189</v>
      </c>
      <c r="B83" s="34" t="s">
        <v>190</v>
      </c>
      <c r="C83" s="76">
        <v>85</v>
      </c>
      <c r="D83" s="77">
        <v>8</v>
      </c>
      <c r="E83" s="146"/>
      <c r="G83" s="80" t="s">
        <v>800</v>
      </c>
      <c r="H83" s="80" t="s">
        <v>800</v>
      </c>
      <c r="I83" s="79">
        <v>34.2</v>
      </c>
      <c r="J83" s="79">
        <v>8.55</v>
      </c>
      <c r="K83" s="79">
        <v>42.75</v>
      </c>
      <c r="L83" s="80" t="s">
        <v>800</v>
      </c>
      <c r="M83" s="79"/>
    </row>
    <row r="84" spans="1:13" s="34" customFormat="1" ht="18" customHeight="1">
      <c r="A84" s="34" t="s">
        <v>53</v>
      </c>
      <c r="B84" s="34" t="s">
        <v>717</v>
      </c>
      <c r="C84" s="76">
        <v>4</v>
      </c>
      <c r="D84" s="77">
        <v>3</v>
      </c>
      <c r="E84" s="146"/>
      <c r="G84" s="80"/>
      <c r="H84" s="80"/>
      <c r="I84" s="79" t="s">
        <v>800</v>
      </c>
      <c r="J84" s="79" t="s">
        <v>800</v>
      </c>
      <c r="K84" s="79" t="s">
        <v>800</v>
      </c>
      <c r="L84" s="80">
        <v>4.1875</v>
      </c>
      <c r="M84" s="79"/>
    </row>
    <row r="85" spans="1:13" s="34" customFormat="1" ht="18" customHeight="1">
      <c r="A85" s="34" t="s">
        <v>250</v>
      </c>
      <c r="B85" s="34" t="s">
        <v>718</v>
      </c>
      <c r="C85" s="102">
        <v>2</v>
      </c>
      <c r="D85" s="103">
        <v>15</v>
      </c>
      <c r="E85" s="86"/>
      <c r="G85" s="80" t="s">
        <v>800</v>
      </c>
      <c r="H85" s="80" t="s">
        <v>800</v>
      </c>
      <c r="I85" s="79" t="s">
        <v>800</v>
      </c>
      <c r="J85" s="79" t="s">
        <v>800</v>
      </c>
      <c r="K85" s="79" t="s">
        <v>800</v>
      </c>
      <c r="L85" s="80">
        <v>2.9375</v>
      </c>
      <c r="M85" s="79"/>
    </row>
    <row r="86" spans="1:13" s="34" customFormat="1" ht="18" customHeight="1">
      <c r="A86" s="34" t="s">
        <v>294</v>
      </c>
      <c r="B86" s="34" t="s">
        <v>719</v>
      </c>
      <c r="C86" s="76">
        <v>2</v>
      </c>
      <c r="D86" s="77">
        <v>12</v>
      </c>
      <c r="E86" s="78" t="s">
        <v>1461</v>
      </c>
      <c r="G86" s="80" t="s">
        <v>800</v>
      </c>
      <c r="H86" s="80" t="s">
        <v>800</v>
      </c>
      <c r="I86" s="79" t="s">
        <v>800</v>
      </c>
      <c r="J86" s="79" t="s">
        <v>800</v>
      </c>
      <c r="K86" s="79" t="s">
        <v>800</v>
      </c>
      <c r="L86" s="80" t="s">
        <v>800</v>
      </c>
      <c r="M86" s="79">
        <f>C86+(D86/16)</f>
        <v>2.75</v>
      </c>
    </row>
    <row r="87" spans="1:13" s="34" customFormat="1" ht="18" customHeight="1">
      <c r="A87" s="2" t="s">
        <v>1513</v>
      </c>
      <c r="B87" s="34" t="s">
        <v>1514</v>
      </c>
      <c r="C87" s="76"/>
      <c r="D87" s="77">
        <v>2</v>
      </c>
      <c r="E87" s="88" t="s">
        <v>1515</v>
      </c>
      <c r="G87" s="80"/>
      <c r="H87" s="80"/>
      <c r="I87" s="79"/>
      <c r="J87" s="79" t="s">
        <v>800</v>
      </c>
      <c r="K87" s="79" t="s">
        <v>800</v>
      </c>
      <c r="L87" s="80" t="s">
        <v>800</v>
      </c>
      <c r="M87" s="79"/>
    </row>
    <row r="88" spans="1:13" s="34" customFormat="1" ht="18" customHeight="1">
      <c r="A88" s="2" t="s">
        <v>1332</v>
      </c>
      <c r="B88" s="34" t="s">
        <v>1333</v>
      </c>
      <c r="C88" s="76"/>
      <c r="D88" s="77">
        <v>0.5</v>
      </c>
      <c r="E88" s="88" t="s">
        <v>1516</v>
      </c>
      <c r="G88" s="80"/>
      <c r="H88" s="80"/>
      <c r="I88" s="79"/>
      <c r="J88" s="79" t="s">
        <v>800</v>
      </c>
      <c r="K88" s="79" t="s">
        <v>800</v>
      </c>
      <c r="L88" s="80" t="s">
        <v>800</v>
      </c>
      <c r="M88" s="79"/>
    </row>
    <row r="89" spans="1:13" s="34" customFormat="1" ht="18" customHeight="1">
      <c r="A89" s="34" t="s">
        <v>223</v>
      </c>
      <c r="B89" s="34" t="s">
        <v>224</v>
      </c>
      <c r="C89" s="76">
        <v>15</v>
      </c>
      <c r="D89" s="77">
        <v>4</v>
      </c>
      <c r="E89" s="143"/>
      <c r="G89" s="80">
        <v>3.8125</v>
      </c>
      <c r="H89" s="80">
        <v>3.8125</v>
      </c>
      <c r="I89" s="79" t="s">
        <v>800</v>
      </c>
      <c r="J89" s="79" t="s">
        <v>800</v>
      </c>
      <c r="K89" s="79">
        <v>3.8125</v>
      </c>
      <c r="L89" s="80">
        <v>3.8125</v>
      </c>
      <c r="M89" s="79"/>
    </row>
    <row r="90" spans="1:13" s="34" customFormat="1" ht="18" customHeight="1">
      <c r="A90" s="99" t="s">
        <v>992</v>
      </c>
      <c r="B90" s="2" t="s">
        <v>993</v>
      </c>
      <c r="C90" s="76"/>
      <c r="D90" s="77">
        <v>0.1</v>
      </c>
      <c r="E90" s="100" t="s">
        <v>1517</v>
      </c>
      <c r="G90" s="80"/>
      <c r="H90" s="80"/>
      <c r="I90" s="79" t="s">
        <v>800</v>
      </c>
      <c r="J90" s="79" t="s">
        <v>800</v>
      </c>
      <c r="K90" s="79" t="s">
        <v>800</v>
      </c>
      <c r="L90" s="80" t="s">
        <v>800</v>
      </c>
      <c r="M90" s="79"/>
    </row>
    <row r="91" spans="1:13" s="34" customFormat="1" ht="18" customHeight="1">
      <c r="A91" s="34" t="s">
        <v>630</v>
      </c>
      <c r="B91" s="34" t="s">
        <v>631</v>
      </c>
      <c r="C91" s="76"/>
      <c r="D91" s="77">
        <v>7</v>
      </c>
      <c r="E91" s="83"/>
      <c r="G91" s="80" t="s">
        <v>800</v>
      </c>
      <c r="H91" s="80">
        <v>0.4375</v>
      </c>
      <c r="I91" s="79" t="s">
        <v>800</v>
      </c>
      <c r="J91" s="79" t="s">
        <v>800</v>
      </c>
      <c r="K91" s="79" t="s">
        <v>800</v>
      </c>
      <c r="L91" s="80" t="s">
        <v>800</v>
      </c>
      <c r="M91" s="79"/>
    </row>
    <row r="92" spans="1:13" s="34" customFormat="1" ht="18" customHeight="1">
      <c r="A92" s="34" t="s">
        <v>94</v>
      </c>
      <c r="B92" s="34" t="s">
        <v>95</v>
      </c>
      <c r="C92" s="76">
        <v>3</v>
      </c>
      <c r="D92" s="77">
        <v>7</v>
      </c>
      <c r="E92" s="81"/>
      <c r="G92" s="80" t="s">
        <v>800</v>
      </c>
      <c r="H92" s="80" t="s">
        <v>800</v>
      </c>
      <c r="I92" s="79">
        <v>1.71875</v>
      </c>
      <c r="J92" s="79" t="s">
        <v>800</v>
      </c>
      <c r="K92" s="79" t="s">
        <v>800</v>
      </c>
      <c r="L92" s="80">
        <v>1.71875</v>
      </c>
      <c r="M92" s="79"/>
    </row>
    <row r="93" spans="1:13" s="34" customFormat="1" ht="18" customHeight="1">
      <c r="A93" s="34" t="s">
        <v>182</v>
      </c>
      <c r="B93" s="34" t="s">
        <v>183</v>
      </c>
      <c r="C93" s="76"/>
      <c r="D93" s="77">
        <v>2</v>
      </c>
      <c r="E93" s="88"/>
      <c r="G93" s="80" t="s">
        <v>800</v>
      </c>
      <c r="H93" s="80" t="s">
        <v>800</v>
      </c>
      <c r="I93" s="79" t="s">
        <v>800</v>
      </c>
      <c r="J93" s="79" t="s">
        <v>800</v>
      </c>
      <c r="K93" s="79" t="s">
        <v>800</v>
      </c>
      <c r="L93" s="80">
        <v>0.125</v>
      </c>
      <c r="M93" s="79"/>
    </row>
    <row r="94" spans="1:13" s="34" customFormat="1" ht="18" customHeight="1">
      <c r="A94" s="84" t="s">
        <v>1518</v>
      </c>
      <c r="B94" s="85" t="s">
        <v>1519</v>
      </c>
      <c r="C94" s="97"/>
      <c r="D94" s="147">
        <v>1</v>
      </c>
      <c r="E94" s="88" t="s">
        <v>1520</v>
      </c>
      <c r="G94" s="80"/>
      <c r="H94" s="80" t="s">
        <v>800</v>
      </c>
      <c r="I94" s="79" t="s">
        <v>800</v>
      </c>
      <c r="J94" s="79" t="s">
        <v>800</v>
      </c>
      <c r="K94" s="79" t="s">
        <v>800</v>
      </c>
      <c r="L94" s="80" t="s">
        <v>800</v>
      </c>
      <c r="M94" s="79"/>
    </row>
    <row r="95" spans="1:13" s="34" customFormat="1" ht="18" customHeight="1">
      <c r="A95" s="84" t="s">
        <v>23</v>
      </c>
      <c r="B95" s="85" t="s">
        <v>24</v>
      </c>
      <c r="C95" s="76"/>
      <c r="D95" s="77">
        <v>1</v>
      </c>
      <c r="E95" s="105" t="s">
        <v>1521</v>
      </c>
      <c r="G95" s="80"/>
      <c r="H95" s="80"/>
      <c r="I95" s="79"/>
      <c r="J95" s="79" t="s">
        <v>800</v>
      </c>
      <c r="K95" s="79" t="s">
        <v>800</v>
      </c>
      <c r="L95" s="80" t="s">
        <v>800</v>
      </c>
      <c r="M95" s="79"/>
    </row>
    <row r="96" spans="1:13" s="34" customFormat="1" ht="18" customHeight="1">
      <c r="A96" s="34" t="s">
        <v>652</v>
      </c>
      <c r="B96" s="34" t="s">
        <v>653</v>
      </c>
      <c r="C96" s="97"/>
      <c r="D96" s="98">
        <v>1</v>
      </c>
      <c r="E96" s="78" t="s">
        <v>1522</v>
      </c>
      <c r="G96" s="80"/>
      <c r="H96" s="80"/>
      <c r="I96" s="79" t="s">
        <v>800</v>
      </c>
      <c r="J96" s="79" t="s">
        <v>800</v>
      </c>
      <c r="K96" s="79" t="s">
        <v>800</v>
      </c>
      <c r="L96" s="80" t="s">
        <v>800</v>
      </c>
      <c r="M96" s="79"/>
    </row>
    <row r="97" spans="1:13" s="34" customFormat="1" ht="18" customHeight="1">
      <c r="A97" s="34" t="s">
        <v>41</v>
      </c>
      <c r="B97" s="34" t="s">
        <v>654</v>
      </c>
      <c r="C97" s="144"/>
      <c r="D97" s="77">
        <v>9</v>
      </c>
      <c r="E97" s="83"/>
      <c r="G97" s="80" t="s">
        <v>800</v>
      </c>
      <c r="H97" s="80">
        <v>0.5625</v>
      </c>
      <c r="I97" s="79" t="s">
        <v>800</v>
      </c>
      <c r="J97" s="79" t="s">
        <v>800</v>
      </c>
      <c r="K97" s="79" t="s">
        <v>800</v>
      </c>
      <c r="L97" s="80" t="s">
        <v>800</v>
      </c>
      <c r="M97" s="79"/>
    </row>
    <row r="98" spans="1:13" s="34" customFormat="1" ht="18" customHeight="1">
      <c r="A98" s="34" t="s">
        <v>101</v>
      </c>
      <c r="B98" s="34" t="s">
        <v>656</v>
      </c>
      <c r="C98" s="76"/>
      <c r="D98" s="142">
        <v>7</v>
      </c>
      <c r="E98" s="78" t="s">
        <v>1523</v>
      </c>
      <c r="G98" s="80"/>
      <c r="H98" s="80"/>
      <c r="I98" s="79" t="s">
        <v>800</v>
      </c>
      <c r="J98" s="79" t="s">
        <v>800</v>
      </c>
      <c r="K98" s="79" t="s">
        <v>800</v>
      </c>
      <c r="L98" s="80" t="s">
        <v>800</v>
      </c>
      <c r="M98" s="79"/>
    </row>
    <row r="99" spans="1:13" s="34" customFormat="1" ht="18" customHeight="1">
      <c r="A99" s="82" t="s">
        <v>66</v>
      </c>
      <c r="B99" s="34" t="s">
        <v>655</v>
      </c>
      <c r="C99" s="76">
        <v>1</v>
      </c>
      <c r="D99" s="142">
        <v>13</v>
      </c>
      <c r="E99" s="83"/>
      <c r="F99"/>
      <c r="G99" s="80" t="s">
        <v>800</v>
      </c>
      <c r="H99" s="80">
        <v>0.90625</v>
      </c>
      <c r="I99" s="79">
        <v>0.45</v>
      </c>
      <c r="J99" s="79">
        <v>0.953125</v>
      </c>
      <c r="K99" s="79" t="s">
        <v>800</v>
      </c>
      <c r="L99" s="80" t="s">
        <v>800</v>
      </c>
      <c r="M99" s="27"/>
    </row>
    <row r="100" spans="1:13" s="34" customFormat="1" ht="18" customHeight="1">
      <c r="A100" s="34" t="s">
        <v>211</v>
      </c>
      <c r="B100" s="34" t="s">
        <v>657</v>
      </c>
      <c r="C100" s="76"/>
      <c r="D100" s="142">
        <v>2</v>
      </c>
      <c r="E100" s="109" t="s">
        <v>1524</v>
      </c>
      <c r="G100" s="80"/>
      <c r="H100" s="80"/>
      <c r="I100" s="79" t="s">
        <v>800</v>
      </c>
      <c r="J100" s="79" t="s">
        <v>800</v>
      </c>
      <c r="K100" s="79" t="s">
        <v>800</v>
      </c>
      <c r="L100" s="80" t="s">
        <v>800</v>
      </c>
      <c r="M100" s="79"/>
    </row>
    <row r="101" spans="1:13" s="34" customFormat="1" ht="18" customHeight="1">
      <c r="A101" s="34" t="s">
        <v>213</v>
      </c>
      <c r="B101" s="34" t="s">
        <v>214</v>
      </c>
      <c r="C101" s="76"/>
      <c r="D101" s="77">
        <v>0.1</v>
      </c>
      <c r="E101" s="78" t="s">
        <v>1092</v>
      </c>
      <c r="G101" s="80"/>
      <c r="H101" s="80" t="s">
        <v>800</v>
      </c>
      <c r="I101" s="79" t="s">
        <v>800</v>
      </c>
      <c r="J101" s="79" t="s">
        <v>800</v>
      </c>
      <c r="K101" s="79" t="s">
        <v>800</v>
      </c>
      <c r="L101" s="80" t="s">
        <v>800</v>
      </c>
      <c r="M101" s="79"/>
    </row>
    <row r="102" spans="1:13" s="34" customFormat="1" ht="18" customHeight="1">
      <c r="A102" s="34" t="s">
        <v>279</v>
      </c>
      <c r="B102" s="34" t="s">
        <v>1055</v>
      </c>
      <c r="C102" s="76"/>
      <c r="D102" s="142">
        <v>5</v>
      </c>
      <c r="E102" s="91" t="s">
        <v>1525</v>
      </c>
      <c r="F102"/>
      <c r="G102" s="80"/>
      <c r="H102" s="80" t="s">
        <v>800</v>
      </c>
      <c r="I102" s="79" t="s">
        <v>800</v>
      </c>
      <c r="J102" s="79" t="s">
        <v>800</v>
      </c>
      <c r="K102" s="79" t="s">
        <v>800</v>
      </c>
      <c r="L102" s="80" t="s">
        <v>800</v>
      </c>
      <c r="M102" s="27"/>
    </row>
    <row r="103" spans="1:13" s="34" customFormat="1" ht="18" customHeight="1">
      <c r="A103" s="34" t="s">
        <v>1526</v>
      </c>
      <c r="B103" s="34" t="s">
        <v>1527</v>
      </c>
      <c r="C103" s="76"/>
      <c r="D103" s="77">
        <v>0.1</v>
      </c>
      <c r="E103" s="91" t="s">
        <v>1528</v>
      </c>
      <c r="F103"/>
      <c r="G103" s="80"/>
      <c r="H103" s="80" t="s">
        <v>800</v>
      </c>
      <c r="I103" s="79" t="s">
        <v>800</v>
      </c>
      <c r="J103" s="79" t="s">
        <v>800</v>
      </c>
      <c r="K103" s="79" t="s">
        <v>800</v>
      </c>
      <c r="L103" s="80" t="s">
        <v>800</v>
      </c>
      <c r="M103" s="27"/>
    </row>
    <row r="104" spans="1:13" s="34" customFormat="1" ht="18" customHeight="1">
      <c r="A104" s="34" t="s">
        <v>253</v>
      </c>
      <c r="B104" s="34" t="s">
        <v>254</v>
      </c>
      <c r="C104" s="76">
        <v>1</v>
      </c>
      <c r="D104" s="77">
        <v>3</v>
      </c>
      <c r="E104" s="83"/>
      <c r="G104" s="80">
        <v>1.1875</v>
      </c>
      <c r="H104" s="80" t="s">
        <v>800</v>
      </c>
      <c r="I104" s="79" t="s">
        <v>800</v>
      </c>
      <c r="J104" s="79" t="s">
        <v>800</v>
      </c>
      <c r="K104" s="79" t="s">
        <v>800</v>
      </c>
      <c r="L104" s="80" t="s">
        <v>800</v>
      </c>
      <c r="M104" s="79"/>
    </row>
    <row r="105" spans="1:13" s="34" customFormat="1" ht="18" customHeight="1">
      <c r="A105" s="84" t="s">
        <v>650</v>
      </c>
      <c r="B105" s="85" t="s">
        <v>651</v>
      </c>
      <c r="C105" s="97">
        <v>1</v>
      </c>
      <c r="D105" s="147">
        <v>5</v>
      </c>
      <c r="E105" s="78" t="s">
        <v>1529</v>
      </c>
      <c r="G105" s="80"/>
      <c r="H105" s="80"/>
      <c r="I105" s="79" t="s">
        <v>800</v>
      </c>
      <c r="J105" s="79" t="s">
        <v>800</v>
      </c>
      <c r="K105" s="79" t="s">
        <v>800</v>
      </c>
      <c r="L105" s="80" t="s">
        <v>800</v>
      </c>
      <c r="M105" s="79"/>
    </row>
    <row r="106" spans="1:13" s="34" customFormat="1" ht="18" customHeight="1">
      <c r="A106" s="34" t="s">
        <v>105</v>
      </c>
      <c r="B106" s="34" t="s">
        <v>106</v>
      </c>
      <c r="C106" s="76"/>
      <c r="D106" s="142">
        <v>4</v>
      </c>
      <c r="E106" s="86"/>
      <c r="G106" s="80" t="s">
        <v>800</v>
      </c>
      <c r="H106" s="80" t="s">
        <v>800</v>
      </c>
      <c r="I106" s="79">
        <v>0.25</v>
      </c>
      <c r="J106" s="79" t="s">
        <v>800</v>
      </c>
      <c r="K106" s="79" t="s">
        <v>800</v>
      </c>
      <c r="L106" s="80" t="s">
        <v>800</v>
      </c>
      <c r="M106" s="79"/>
    </row>
    <row r="107" spans="1:13" s="34" customFormat="1" ht="18" customHeight="1">
      <c r="A107" s="82" t="s">
        <v>298</v>
      </c>
      <c r="B107" s="34" t="s">
        <v>729</v>
      </c>
      <c r="C107" s="76">
        <v>8</v>
      </c>
      <c r="D107" s="77">
        <v>8</v>
      </c>
      <c r="E107" s="91" t="s">
        <v>1530</v>
      </c>
      <c r="G107" s="80"/>
      <c r="H107" s="80"/>
      <c r="I107" s="79" t="s">
        <v>800</v>
      </c>
      <c r="J107" s="79" t="s">
        <v>800</v>
      </c>
      <c r="K107" s="79" t="s">
        <v>800</v>
      </c>
      <c r="L107" s="80" t="s">
        <v>800</v>
      </c>
      <c r="M107" s="79"/>
    </row>
    <row r="108" spans="1:13" s="34" customFormat="1" ht="18" customHeight="1">
      <c r="A108" s="34" t="s">
        <v>90</v>
      </c>
      <c r="B108" s="34" t="s">
        <v>91</v>
      </c>
      <c r="C108" s="76"/>
      <c r="D108" s="77">
        <v>11</v>
      </c>
      <c r="E108" s="91" t="s">
        <v>1461</v>
      </c>
      <c r="G108" s="80" t="s">
        <v>800</v>
      </c>
      <c r="H108" s="80" t="s">
        <v>800</v>
      </c>
      <c r="I108" s="79" t="s">
        <v>800</v>
      </c>
      <c r="J108" s="79" t="s">
        <v>800</v>
      </c>
      <c r="K108" s="79" t="s">
        <v>800</v>
      </c>
      <c r="L108" s="80" t="s">
        <v>800</v>
      </c>
      <c r="M108" s="79">
        <f>C108+(D108/16)</f>
        <v>0.6875</v>
      </c>
    </row>
    <row r="109" spans="1:13" s="34" customFormat="1" ht="18" customHeight="1">
      <c r="A109" s="34" t="s">
        <v>942</v>
      </c>
      <c r="B109" s="34" t="s">
        <v>943</v>
      </c>
      <c r="C109" s="76"/>
      <c r="D109" s="77">
        <v>4</v>
      </c>
      <c r="E109" s="88" t="s">
        <v>1531</v>
      </c>
      <c r="G109" s="80"/>
      <c r="H109" s="80"/>
      <c r="I109" s="79"/>
      <c r="J109" s="79"/>
      <c r="K109" s="79" t="s">
        <v>800</v>
      </c>
      <c r="L109" s="80" t="s">
        <v>800</v>
      </c>
      <c r="M109" s="79"/>
    </row>
    <row r="110" spans="1:13" s="34" customFormat="1" ht="18" customHeight="1">
      <c r="A110" s="34" t="s">
        <v>0</v>
      </c>
      <c r="B110" s="34" t="s">
        <v>391</v>
      </c>
      <c r="C110" s="76"/>
      <c r="D110" s="77">
        <v>3</v>
      </c>
      <c r="E110" s="88" t="s">
        <v>1532</v>
      </c>
      <c r="G110" s="80"/>
      <c r="H110" s="80"/>
      <c r="I110" s="79"/>
      <c r="J110" s="79"/>
      <c r="K110" s="79"/>
      <c r="L110" s="80" t="s">
        <v>800</v>
      </c>
      <c r="M110" s="79"/>
    </row>
    <row r="111" spans="1:13" s="34" customFormat="1" ht="18" customHeight="1">
      <c r="A111" s="34" t="s">
        <v>123</v>
      </c>
      <c r="B111" s="34" t="s">
        <v>124</v>
      </c>
      <c r="C111" s="76"/>
      <c r="D111" s="77">
        <v>0.1</v>
      </c>
      <c r="E111" s="78"/>
      <c r="G111" s="80" t="s">
        <v>800</v>
      </c>
      <c r="H111" s="80" t="s">
        <v>800</v>
      </c>
      <c r="I111" s="79" t="s">
        <v>800</v>
      </c>
      <c r="J111" s="79" t="s">
        <v>800</v>
      </c>
      <c r="K111" s="79">
        <v>0.00625</v>
      </c>
      <c r="L111" s="80" t="s">
        <v>800</v>
      </c>
      <c r="M111" s="79"/>
    </row>
    <row r="112" spans="1:13" s="34" customFormat="1" ht="18" customHeight="1">
      <c r="A112" s="84" t="s">
        <v>668</v>
      </c>
      <c r="B112" s="85" t="s">
        <v>669</v>
      </c>
      <c r="C112" s="97"/>
      <c r="D112" s="98">
        <v>0.1</v>
      </c>
      <c r="E112" s="78" t="s">
        <v>1533</v>
      </c>
      <c r="G112" s="80"/>
      <c r="H112" s="80"/>
      <c r="I112" s="79" t="s">
        <v>800</v>
      </c>
      <c r="J112" s="79" t="s">
        <v>800</v>
      </c>
      <c r="K112" s="79" t="s">
        <v>800</v>
      </c>
      <c r="L112" s="80" t="s">
        <v>800</v>
      </c>
      <c r="M112" s="79"/>
    </row>
    <row r="113" spans="1:13" s="34" customFormat="1" ht="18" customHeight="1">
      <c r="A113" s="34" t="s">
        <v>1349</v>
      </c>
      <c r="B113" s="34" t="s">
        <v>1350</v>
      </c>
      <c r="C113" s="76"/>
      <c r="D113" s="77">
        <v>0.1</v>
      </c>
      <c r="E113" s="78"/>
      <c r="G113" s="80" t="s">
        <v>800</v>
      </c>
      <c r="H113" s="80">
        <v>0.00625</v>
      </c>
      <c r="I113" s="79" t="s">
        <v>800</v>
      </c>
      <c r="J113" s="79" t="s">
        <v>800</v>
      </c>
      <c r="K113" s="79" t="s">
        <v>800</v>
      </c>
      <c r="L113" s="80" t="s">
        <v>800</v>
      </c>
      <c r="M113" s="79"/>
    </row>
    <row r="114" spans="1:13" s="34" customFormat="1" ht="18" customHeight="1">
      <c r="A114" s="34" t="s">
        <v>266</v>
      </c>
      <c r="B114" s="34" t="s">
        <v>493</v>
      </c>
      <c r="C114" s="76"/>
      <c r="D114" s="77">
        <v>8</v>
      </c>
      <c r="E114" s="78" t="s">
        <v>1534</v>
      </c>
      <c r="G114" s="80"/>
      <c r="H114" s="80"/>
      <c r="I114" s="79" t="s">
        <v>800</v>
      </c>
      <c r="J114" s="79" t="s">
        <v>800</v>
      </c>
      <c r="K114" s="79" t="s">
        <v>800</v>
      </c>
      <c r="L114" s="80" t="s">
        <v>800</v>
      </c>
      <c r="M114" s="79"/>
    </row>
    <row r="115" spans="1:13" s="34" customFormat="1" ht="18" customHeight="1">
      <c r="A115" s="82" t="s">
        <v>268</v>
      </c>
      <c r="B115" s="34" t="s">
        <v>269</v>
      </c>
      <c r="C115" s="76"/>
      <c r="D115" s="77">
        <v>1</v>
      </c>
      <c r="E115" s="91"/>
      <c r="G115" s="80" t="s">
        <v>800</v>
      </c>
      <c r="H115" s="80" t="s">
        <v>800</v>
      </c>
      <c r="I115" s="79">
        <v>0.0625</v>
      </c>
      <c r="J115" s="79" t="s">
        <v>800</v>
      </c>
      <c r="K115" s="79" t="s">
        <v>800</v>
      </c>
      <c r="L115" s="80" t="s">
        <v>800</v>
      </c>
      <c r="M115" s="79"/>
    </row>
    <row r="116" spans="1:13" s="34" customFormat="1" ht="18" customHeight="1">
      <c r="A116" s="82" t="s">
        <v>1535</v>
      </c>
      <c r="B116" s="34" t="s">
        <v>1536</v>
      </c>
      <c r="C116" s="76"/>
      <c r="D116" s="77">
        <v>0.1</v>
      </c>
      <c r="E116" s="91" t="s">
        <v>1537</v>
      </c>
      <c r="G116" s="80"/>
      <c r="H116" s="80"/>
      <c r="I116" s="79"/>
      <c r="J116" s="79"/>
      <c r="K116" s="79"/>
      <c r="L116" s="80"/>
      <c r="M116" s="79"/>
    </row>
    <row r="117" spans="1:13" s="34" customFormat="1" ht="18" customHeight="1">
      <c r="A117" s="34" t="s">
        <v>39</v>
      </c>
      <c r="B117" s="34" t="s">
        <v>40</v>
      </c>
      <c r="C117" s="76"/>
      <c r="D117" s="77">
        <v>12</v>
      </c>
      <c r="E117" s="81"/>
      <c r="G117" s="80" t="s">
        <v>800</v>
      </c>
      <c r="H117" s="80" t="s">
        <v>800</v>
      </c>
      <c r="I117" s="79" t="s">
        <v>800</v>
      </c>
      <c r="J117" s="79" t="s">
        <v>800</v>
      </c>
      <c r="K117" s="79" t="s">
        <v>800</v>
      </c>
      <c r="L117" s="80">
        <v>0.75</v>
      </c>
      <c r="M117" s="79"/>
    </row>
    <row r="118" spans="1:13" s="34" customFormat="1" ht="18" customHeight="1">
      <c r="A118" s="34" t="s">
        <v>33</v>
      </c>
      <c r="B118" s="34" t="s">
        <v>34</v>
      </c>
      <c r="C118" s="76"/>
      <c r="D118" s="77">
        <v>0.5</v>
      </c>
      <c r="E118" s="78" t="s">
        <v>1538</v>
      </c>
      <c r="G118" s="80"/>
      <c r="H118" s="80"/>
      <c r="I118" s="79" t="s">
        <v>800</v>
      </c>
      <c r="J118" s="79" t="s">
        <v>800</v>
      </c>
      <c r="K118" s="79" t="s">
        <v>800</v>
      </c>
      <c r="L118" s="80" t="s">
        <v>800</v>
      </c>
      <c r="M118" s="79"/>
    </row>
    <row r="119" spans="1:13" s="34" customFormat="1" ht="18" customHeight="1">
      <c r="A119" s="34" t="s">
        <v>1539</v>
      </c>
      <c r="B119" s="34" t="s">
        <v>1540</v>
      </c>
      <c r="C119" s="76"/>
      <c r="D119" s="77">
        <v>0.1</v>
      </c>
      <c r="E119" s="78" t="s">
        <v>1541</v>
      </c>
      <c r="G119" s="80"/>
      <c r="H119" s="80"/>
      <c r="I119" s="79" t="s">
        <v>800</v>
      </c>
      <c r="J119" s="79" t="s">
        <v>800</v>
      </c>
      <c r="K119" s="79" t="s">
        <v>800</v>
      </c>
      <c r="L119" s="80" t="s">
        <v>800</v>
      </c>
      <c r="M119" s="79"/>
    </row>
    <row r="120" spans="1:13" s="34" customFormat="1" ht="18" customHeight="1">
      <c r="A120" s="34" t="s">
        <v>979</v>
      </c>
      <c r="B120" s="34" t="s">
        <v>980</v>
      </c>
      <c r="C120" s="76"/>
      <c r="D120" s="77">
        <v>3</v>
      </c>
      <c r="E120" s="83"/>
      <c r="G120" s="80" t="s">
        <v>800</v>
      </c>
      <c r="H120" s="80" t="s">
        <v>800</v>
      </c>
      <c r="I120" s="79" t="s">
        <v>800</v>
      </c>
      <c r="J120" s="79">
        <v>0.1875</v>
      </c>
      <c r="K120" s="79" t="s">
        <v>800</v>
      </c>
      <c r="L120" s="80" t="s">
        <v>800</v>
      </c>
      <c r="M120" s="79"/>
    </row>
    <row r="121" spans="1:13" s="34" customFormat="1" ht="18" customHeight="1">
      <c r="A121" s="34" t="s">
        <v>1156</v>
      </c>
      <c r="B121" s="34" t="s">
        <v>1157</v>
      </c>
      <c r="C121" s="76"/>
      <c r="D121" s="77">
        <v>1</v>
      </c>
      <c r="E121" s="78" t="s">
        <v>1542</v>
      </c>
      <c r="G121" s="80"/>
      <c r="H121" s="80" t="s">
        <v>800</v>
      </c>
      <c r="I121" s="79" t="s">
        <v>800</v>
      </c>
      <c r="J121" s="79" t="s">
        <v>800</v>
      </c>
      <c r="K121" s="79" t="s">
        <v>800</v>
      </c>
      <c r="L121" s="80" t="s">
        <v>800</v>
      </c>
      <c r="M121" s="79"/>
    </row>
    <row r="122" spans="1:13" s="34" customFormat="1" ht="18" customHeight="1">
      <c r="A122" s="34" t="s">
        <v>148</v>
      </c>
      <c r="B122" s="34" t="s">
        <v>149</v>
      </c>
      <c r="C122" s="76">
        <v>7</v>
      </c>
      <c r="D122" s="77">
        <v>5</v>
      </c>
      <c r="E122" s="83"/>
      <c r="G122" s="80" t="s">
        <v>800</v>
      </c>
      <c r="H122" s="80" t="s">
        <v>800</v>
      </c>
      <c r="I122" s="79">
        <v>7.3125</v>
      </c>
      <c r="J122" s="79" t="s">
        <v>800</v>
      </c>
      <c r="K122" s="79" t="s">
        <v>800</v>
      </c>
      <c r="L122" s="80" t="s">
        <v>800</v>
      </c>
      <c r="M122" s="79"/>
    </row>
    <row r="123" spans="1:13" s="34" customFormat="1" ht="18" customHeight="1">
      <c r="A123" s="34" t="s">
        <v>1361</v>
      </c>
      <c r="B123" s="34" t="s">
        <v>1362</v>
      </c>
      <c r="C123" s="76"/>
      <c r="D123" s="77">
        <v>1</v>
      </c>
      <c r="E123" s="88" t="s">
        <v>1543</v>
      </c>
      <c r="G123" s="80"/>
      <c r="H123" s="80"/>
      <c r="I123" s="79"/>
      <c r="J123" s="79"/>
      <c r="K123" s="79"/>
      <c r="L123" s="80" t="s">
        <v>800</v>
      </c>
      <c r="M123" s="79"/>
    </row>
    <row r="124" spans="1:13" s="34" customFormat="1" ht="18" customHeight="1">
      <c r="A124" s="34" t="s">
        <v>88</v>
      </c>
      <c r="B124" s="34" t="s">
        <v>89</v>
      </c>
      <c r="C124" s="76">
        <v>8</v>
      </c>
      <c r="D124" s="77">
        <v>12</v>
      </c>
      <c r="E124" s="78" t="s">
        <v>1544</v>
      </c>
      <c r="G124" s="80"/>
      <c r="H124" s="148"/>
      <c r="I124" s="79"/>
      <c r="J124" s="79" t="s">
        <v>800</v>
      </c>
      <c r="K124" s="79" t="s">
        <v>800</v>
      </c>
      <c r="L124" s="80" t="s">
        <v>800</v>
      </c>
      <c r="M124" s="79"/>
    </row>
    <row r="125" spans="1:13" s="34" customFormat="1" ht="18" customHeight="1">
      <c r="A125" s="34" t="s">
        <v>817</v>
      </c>
      <c r="B125" s="34" t="s">
        <v>35</v>
      </c>
      <c r="C125" s="76"/>
      <c r="D125" s="77">
        <v>0.1</v>
      </c>
      <c r="E125" s="83"/>
      <c r="G125" s="80" t="s">
        <v>800</v>
      </c>
      <c r="H125" s="80" t="s">
        <v>800</v>
      </c>
      <c r="I125" s="79" t="s">
        <v>800</v>
      </c>
      <c r="J125" s="79" t="s">
        <v>800</v>
      </c>
      <c r="K125" s="79" t="s">
        <v>800</v>
      </c>
      <c r="L125" s="80">
        <v>0.00625</v>
      </c>
      <c r="M125" s="79"/>
    </row>
    <row r="126" spans="1:13" s="34" customFormat="1" ht="18" customHeight="1">
      <c r="A126" s="84" t="s">
        <v>700</v>
      </c>
      <c r="B126" s="34" t="s">
        <v>701</v>
      </c>
      <c r="C126" s="76"/>
      <c r="D126" s="142">
        <v>2</v>
      </c>
      <c r="E126" s="78" t="s">
        <v>1534</v>
      </c>
      <c r="G126" s="80"/>
      <c r="H126" s="80"/>
      <c r="I126" s="79">
        <v>0.125</v>
      </c>
      <c r="J126" s="79" t="s">
        <v>800</v>
      </c>
      <c r="K126" s="79" t="s">
        <v>800</v>
      </c>
      <c r="L126" s="80" t="s">
        <v>800</v>
      </c>
      <c r="M126" s="79"/>
    </row>
    <row r="127" spans="1:13" s="34" customFormat="1" ht="18" customHeight="1">
      <c r="A127" s="84" t="s">
        <v>703</v>
      </c>
      <c r="B127" s="34" t="s">
        <v>704</v>
      </c>
      <c r="C127" s="76"/>
      <c r="D127" s="142">
        <v>9</v>
      </c>
      <c r="E127" s="91" t="s">
        <v>1522</v>
      </c>
      <c r="G127" s="80"/>
      <c r="H127" s="80"/>
      <c r="I127" s="79" t="s">
        <v>800</v>
      </c>
      <c r="J127" s="79" t="s">
        <v>800</v>
      </c>
      <c r="K127" s="79" t="s">
        <v>800</v>
      </c>
      <c r="L127" s="80" t="s">
        <v>800</v>
      </c>
      <c r="M127" s="79"/>
    </row>
    <row r="128" spans="1:13" s="34" customFormat="1" ht="18" customHeight="1">
      <c r="A128" s="84" t="s">
        <v>200</v>
      </c>
      <c r="B128" s="85" t="s">
        <v>702</v>
      </c>
      <c r="C128" s="76"/>
      <c r="D128" s="142">
        <v>10</v>
      </c>
      <c r="E128" s="83"/>
      <c r="G128" s="80" t="s">
        <v>800</v>
      </c>
      <c r="H128" s="80" t="s">
        <v>800</v>
      </c>
      <c r="I128" s="79">
        <v>0.625</v>
      </c>
      <c r="J128" s="79" t="s">
        <v>800</v>
      </c>
      <c r="K128" s="79" t="s">
        <v>800</v>
      </c>
      <c r="L128" s="80" t="s">
        <v>800</v>
      </c>
      <c r="M128" s="79"/>
    </row>
    <row r="129" spans="1:13" s="34" customFormat="1" ht="18" customHeight="1">
      <c r="A129" s="34" t="s">
        <v>233</v>
      </c>
      <c r="B129" s="34" t="s">
        <v>234</v>
      </c>
      <c r="C129" s="76">
        <v>13</v>
      </c>
      <c r="D129" s="77">
        <v>0</v>
      </c>
      <c r="E129" s="78" t="s">
        <v>1545</v>
      </c>
      <c r="G129" s="80"/>
      <c r="H129" s="80" t="s">
        <v>800</v>
      </c>
      <c r="I129" s="79" t="s">
        <v>800</v>
      </c>
      <c r="J129" s="79" t="s">
        <v>800</v>
      </c>
      <c r="K129" s="79" t="s">
        <v>800</v>
      </c>
      <c r="L129" s="80">
        <v>6.5</v>
      </c>
      <c r="M129" s="79"/>
    </row>
    <row r="130" spans="1:13" s="34" customFormat="1" ht="18" customHeight="1">
      <c r="A130" s="34" t="s">
        <v>231</v>
      </c>
      <c r="B130" s="34" t="s">
        <v>232</v>
      </c>
      <c r="C130" s="76">
        <v>3</v>
      </c>
      <c r="D130" s="77">
        <v>9</v>
      </c>
      <c r="E130" s="83"/>
      <c r="G130" s="80" t="s">
        <v>800</v>
      </c>
      <c r="H130" s="80" t="s">
        <v>800</v>
      </c>
      <c r="I130" s="79">
        <v>3.5625</v>
      </c>
      <c r="J130" s="79" t="s">
        <v>800</v>
      </c>
      <c r="K130" s="79" t="s">
        <v>800</v>
      </c>
      <c r="L130" s="80" t="s">
        <v>800</v>
      </c>
      <c r="M130" s="79"/>
    </row>
    <row r="131" spans="1:13" s="34" customFormat="1" ht="18" customHeight="1">
      <c r="A131" s="82" t="s">
        <v>74</v>
      </c>
      <c r="B131" s="34" t="s">
        <v>75</v>
      </c>
      <c r="C131" s="76"/>
      <c r="D131" s="77">
        <v>2</v>
      </c>
      <c r="E131" s="78" t="s">
        <v>1546</v>
      </c>
      <c r="G131" s="80"/>
      <c r="H131" s="80"/>
      <c r="I131" s="79"/>
      <c r="J131" s="79"/>
      <c r="K131" s="79"/>
      <c r="L131" s="80" t="s">
        <v>800</v>
      </c>
      <c r="M131" s="79"/>
    </row>
    <row r="132" spans="1:13" s="34" customFormat="1" ht="18" customHeight="1">
      <c r="A132" s="34" t="s">
        <v>205</v>
      </c>
      <c r="B132" s="34" t="s">
        <v>206</v>
      </c>
      <c r="C132" s="76">
        <v>15</v>
      </c>
      <c r="D132" s="77">
        <v>12</v>
      </c>
      <c r="E132" s="83"/>
      <c r="G132" s="80" t="s">
        <v>800</v>
      </c>
      <c r="H132" s="80">
        <v>7.875</v>
      </c>
      <c r="I132" s="79" t="s">
        <v>800</v>
      </c>
      <c r="J132" s="79">
        <v>7.875</v>
      </c>
      <c r="K132" s="79" t="s">
        <v>800</v>
      </c>
      <c r="L132" s="80" t="s">
        <v>800</v>
      </c>
      <c r="M132" s="79"/>
    </row>
    <row r="133" spans="1:13" s="34" customFormat="1" ht="18" customHeight="1">
      <c r="A133" s="34" t="s">
        <v>960</v>
      </c>
      <c r="B133" s="85" t="s">
        <v>961</v>
      </c>
      <c r="C133" s="97"/>
      <c r="D133" s="98">
        <v>0.1</v>
      </c>
      <c r="E133" s="78"/>
      <c r="G133" s="80" t="s">
        <v>800</v>
      </c>
      <c r="H133" s="80">
        <v>0.00625</v>
      </c>
      <c r="I133" s="79" t="s">
        <v>800</v>
      </c>
      <c r="J133" s="79" t="s">
        <v>800</v>
      </c>
      <c r="K133" s="79" t="s">
        <v>800</v>
      </c>
      <c r="L133" s="80" t="s">
        <v>800</v>
      </c>
      <c r="M133" s="79"/>
    </row>
    <row r="134" spans="1:13" s="34" customFormat="1" ht="18" customHeight="1">
      <c r="A134" s="84" t="s">
        <v>828</v>
      </c>
      <c r="B134" s="85" t="s">
        <v>122</v>
      </c>
      <c r="C134" s="76"/>
      <c r="D134" s="77">
        <v>1</v>
      </c>
      <c r="E134" s="88" t="s">
        <v>1506</v>
      </c>
      <c r="G134" s="80"/>
      <c r="H134" s="80"/>
      <c r="I134" s="79" t="s">
        <v>800</v>
      </c>
      <c r="J134" s="79" t="s">
        <v>800</v>
      </c>
      <c r="K134" s="79" t="s">
        <v>800</v>
      </c>
      <c r="L134" s="80" t="s">
        <v>800</v>
      </c>
      <c r="M134" s="79"/>
    </row>
    <row r="135" spans="1:13" s="34" customFormat="1" ht="18" customHeight="1">
      <c r="A135" s="2" t="s">
        <v>1547</v>
      </c>
      <c r="B135" s="85" t="s">
        <v>1548</v>
      </c>
      <c r="C135" s="97"/>
      <c r="D135" s="98">
        <v>0.1</v>
      </c>
      <c r="E135" s="78" t="s">
        <v>1549</v>
      </c>
      <c r="G135" s="80"/>
      <c r="H135" s="80"/>
      <c r="I135" s="79" t="s">
        <v>800</v>
      </c>
      <c r="J135" s="79" t="s">
        <v>800</v>
      </c>
      <c r="K135" s="79" t="s">
        <v>800</v>
      </c>
      <c r="L135" s="80" t="s">
        <v>800</v>
      </c>
      <c r="M135" s="79"/>
    </row>
    <row r="136" spans="1:13" s="34" customFormat="1" ht="18" customHeight="1">
      <c r="A136" s="84" t="s">
        <v>675</v>
      </c>
      <c r="B136" s="85" t="s">
        <v>1365</v>
      </c>
      <c r="C136" s="97"/>
      <c r="D136" s="98">
        <v>0.1</v>
      </c>
      <c r="E136" s="78" t="s">
        <v>1550</v>
      </c>
      <c r="G136" s="80"/>
      <c r="H136" s="80"/>
      <c r="I136" s="79" t="s">
        <v>800</v>
      </c>
      <c r="J136" s="79" t="s">
        <v>800</v>
      </c>
      <c r="K136" s="79" t="s">
        <v>800</v>
      </c>
      <c r="L136" s="80" t="s">
        <v>800</v>
      </c>
      <c r="M136" s="79"/>
    </row>
    <row r="137" spans="1:13" s="34" customFormat="1" ht="18" customHeight="1">
      <c r="A137" s="84" t="s">
        <v>677</v>
      </c>
      <c r="B137" s="34" t="s">
        <v>678</v>
      </c>
      <c r="C137" s="144"/>
      <c r="D137" s="77">
        <v>9</v>
      </c>
      <c r="E137" s="91"/>
      <c r="G137" s="80">
        <v>0.5625</v>
      </c>
      <c r="H137" s="80" t="s">
        <v>800</v>
      </c>
      <c r="I137" s="79" t="s">
        <v>800</v>
      </c>
      <c r="J137" s="79" t="s">
        <v>800</v>
      </c>
      <c r="K137" s="79" t="s">
        <v>800</v>
      </c>
      <c r="L137" s="80" t="s">
        <v>800</v>
      </c>
      <c r="M137" s="79"/>
    </row>
    <row r="138" spans="1:13" s="34" customFormat="1" ht="18" customHeight="1">
      <c r="A138" s="82" t="s">
        <v>951</v>
      </c>
      <c r="B138" s="34" t="s">
        <v>952</v>
      </c>
      <c r="C138" s="76"/>
      <c r="D138" s="77">
        <v>1</v>
      </c>
      <c r="E138" s="91" t="s">
        <v>1465</v>
      </c>
      <c r="G138" s="80"/>
      <c r="H138" s="80"/>
      <c r="I138" s="79" t="s">
        <v>800</v>
      </c>
      <c r="J138" s="79" t="s">
        <v>800</v>
      </c>
      <c r="K138" s="79" t="s">
        <v>800</v>
      </c>
      <c r="L138" s="80" t="s">
        <v>800</v>
      </c>
      <c r="M138" s="79"/>
    </row>
    <row r="139" spans="1:13" s="34" customFormat="1" ht="18" customHeight="1">
      <c r="A139" s="87" t="s">
        <v>1166</v>
      </c>
      <c r="B139" s="39" t="s">
        <v>1167</v>
      </c>
      <c r="C139" s="76"/>
      <c r="D139" s="77">
        <v>2</v>
      </c>
      <c r="E139" s="88" t="s">
        <v>1551</v>
      </c>
      <c r="G139" s="80"/>
      <c r="H139" s="80" t="s">
        <v>800</v>
      </c>
      <c r="I139" s="79" t="s">
        <v>800</v>
      </c>
      <c r="J139" s="79" t="s">
        <v>800</v>
      </c>
      <c r="K139" s="79" t="s">
        <v>800</v>
      </c>
      <c r="L139" s="80" t="s">
        <v>800</v>
      </c>
      <c r="M139" s="79"/>
    </row>
    <row r="140" spans="1:13" s="34" customFormat="1" ht="18" customHeight="1">
      <c r="A140" s="34" t="s">
        <v>160</v>
      </c>
      <c r="B140" s="34" t="s">
        <v>161</v>
      </c>
      <c r="C140" s="76">
        <v>1</v>
      </c>
      <c r="D140" s="77">
        <v>4</v>
      </c>
      <c r="E140" s="88" t="s">
        <v>1552</v>
      </c>
      <c r="G140" s="80"/>
      <c r="H140" s="80"/>
      <c r="I140" s="79"/>
      <c r="J140" s="79"/>
      <c r="K140" s="79"/>
      <c r="L140" s="80"/>
      <c r="M140" s="79"/>
    </row>
    <row r="141" spans="1:13" s="34" customFormat="1" ht="18" customHeight="1">
      <c r="A141" s="82" t="s">
        <v>953</v>
      </c>
      <c r="B141" s="34" t="s">
        <v>954</v>
      </c>
      <c r="C141" s="76"/>
      <c r="D141" s="77">
        <v>1</v>
      </c>
      <c r="E141" s="78" t="s">
        <v>1553</v>
      </c>
      <c r="G141" s="80"/>
      <c r="H141" s="80"/>
      <c r="I141" s="79" t="s">
        <v>800</v>
      </c>
      <c r="J141" s="79" t="s">
        <v>800</v>
      </c>
      <c r="K141" s="79" t="s">
        <v>800</v>
      </c>
      <c r="L141" s="80" t="s">
        <v>800</v>
      </c>
      <c r="M141" s="79"/>
    </row>
    <row r="142" spans="1:13" s="34" customFormat="1" ht="18" customHeight="1">
      <c r="A142" s="84" t="s">
        <v>679</v>
      </c>
      <c r="B142" s="85" t="s">
        <v>680</v>
      </c>
      <c r="C142" s="97"/>
      <c r="D142" s="98">
        <v>1</v>
      </c>
      <c r="E142" s="78" t="s">
        <v>1554</v>
      </c>
      <c r="G142" s="80"/>
      <c r="H142" s="80"/>
      <c r="I142" s="79"/>
      <c r="J142" s="79" t="s">
        <v>800</v>
      </c>
      <c r="K142" s="79" t="s">
        <v>800</v>
      </c>
      <c r="L142" s="80" t="s">
        <v>800</v>
      </c>
      <c r="M142" s="79"/>
    </row>
    <row r="143" spans="1:13" s="34" customFormat="1" ht="18" customHeight="1">
      <c r="A143" s="34" t="s">
        <v>156</v>
      </c>
      <c r="B143" s="34" t="s">
        <v>1170</v>
      </c>
      <c r="C143" s="76">
        <v>1</v>
      </c>
      <c r="D143" s="77">
        <v>4</v>
      </c>
      <c r="E143" s="78" t="s">
        <v>1551</v>
      </c>
      <c r="G143" s="80"/>
      <c r="H143" s="80"/>
      <c r="I143" s="79" t="s">
        <v>800</v>
      </c>
      <c r="J143" s="79" t="s">
        <v>800</v>
      </c>
      <c r="K143" s="79" t="s">
        <v>800</v>
      </c>
      <c r="L143" s="80" t="s">
        <v>800</v>
      </c>
      <c r="M143" s="79"/>
    </row>
    <row r="144" spans="1:13" s="34" customFormat="1" ht="18" customHeight="1">
      <c r="A144" s="34" t="s">
        <v>1171</v>
      </c>
      <c r="B144" s="34" t="s">
        <v>1172</v>
      </c>
      <c r="C144" s="76"/>
      <c r="D144" s="77">
        <v>11</v>
      </c>
      <c r="E144" s="86"/>
      <c r="G144" s="80" t="s">
        <v>800</v>
      </c>
      <c r="H144" s="80">
        <v>0.6875</v>
      </c>
      <c r="I144" s="79" t="s">
        <v>800</v>
      </c>
      <c r="J144" s="79" t="s">
        <v>800</v>
      </c>
      <c r="K144" s="79" t="s">
        <v>800</v>
      </c>
      <c r="L144" s="80" t="s">
        <v>800</v>
      </c>
      <c r="M144" s="79"/>
    </row>
    <row r="145" spans="1:13" s="34" customFormat="1" ht="18" customHeight="1">
      <c r="A145" s="34" t="s">
        <v>1173</v>
      </c>
      <c r="B145" s="34" t="s">
        <v>1174</v>
      </c>
      <c r="C145" s="76"/>
      <c r="D145" s="77">
        <v>1</v>
      </c>
      <c r="E145" s="88"/>
      <c r="G145" s="80" t="s">
        <v>800</v>
      </c>
      <c r="H145" s="80">
        <v>0.0625</v>
      </c>
      <c r="I145" s="79" t="s">
        <v>800</v>
      </c>
      <c r="J145" s="79" t="s">
        <v>800</v>
      </c>
      <c r="K145" s="79" t="s">
        <v>800</v>
      </c>
      <c r="L145" s="80" t="s">
        <v>800</v>
      </c>
      <c r="M145" s="79"/>
    </row>
    <row r="146" spans="1:13" s="34" customFormat="1" ht="18" customHeight="1">
      <c r="A146" s="34" t="s">
        <v>1176</v>
      </c>
      <c r="B146" s="34" t="s">
        <v>1177</v>
      </c>
      <c r="C146" s="76"/>
      <c r="D146" s="77">
        <v>3</v>
      </c>
      <c r="E146" s="88" t="s">
        <v>1551</v>
      </c>
      <c r="G146" s="80"/>
      <c r="H146" s="80"/>
      <c r="I146" s="79" t="s">
        <v>800</v>
      </c>
      <c r="J146" s="79" t="s">
        <v>800</v>
      </c>
      <c r="K146" s="79" t="s">
        <v>800</v>
      </c>
      <c r="L146" s="80" t="s">
        <v>800</v>
      </c>
      <c r="M146" s="79"/>
    </row>
    <row r="147" spans="1:13" s="34" customFormat="1" ht="18" customHeight="1">
      <c r="A147" s="34" t="s">
        <v>25</v>
      </c>
      <c r="B147" s="34" t="s">
        <v>26</v>
      </c>
      <c r="C147" s="97">
        <v>8</v>
      </c>
      <c r="D147" s="98">
        <v>2</v>
      </c>
      <c r="E147" s="105"/>
      <c r="G147" s="80" t="s">
        <v>800</v>
      </c>
      <c r="H147" s="80">
        <v>2.03125</v>
      </c>
      <c r="I147" s="79" t="s">
        <v>800</v>
      </c>
      <c r="J147" s="79">
        <v>2.03125</v>
      </c>
      <c r="K147" s="79">
        <v>2.03125</v>
      </c>
      <c r="L147" s="80">
        <v>2.03125</v>
      </c>
      <c r="M147" s="79"/>
    </row>
    <row r="148" spans="1:13" s="34" customFormat="1" ht="18" customHeight="1">
      <c r="A148" s="34" t="s">
        <v>168</v>
      </c>
      <c r="B148" s="34" t="s">
        <v>695</v>
      </c>
      <c r="C148" s="76"/>
      <c r="D148" s="77">
        <v>4</v>
      </c>
      <c r="E148" s="78" t="s">
        <v>1555</v>
      </c>
      <c r="G148" s="80"/>
      <c r="H148" s="80"/>
      <c r="I148" s="79" t="s">
        <v>800</v>
      </c>
      <c r="J148" s="79" t="s">
        <v>800</v>
      </c>
      <c r="K148" s="79" t="s">
        <v>800</v>
      </c>
      <c r="L148" s="80" t="s">
        <v>800</v>
      </c>
      <c r="M148" s="79"/>
    </row>
    <row r="149" spans="1:13" s="34" customFormat="1" ht="18" customHeight="1">
      <c r="A149" s="34" t="s">
        <v>110</v>
      </c>
      <c r="B149" s="34" t="s">
        <v>111</v>
      </c>
      <c r="C149" s="76"/>
      <c r="D149" s="77">
        <v>5</v>
      </c>
      <c r="E149" s="88" t="s">
        <v>1556</v>
      </c>
      <c r="G149" s="80"/>
      <c r="H149" s="80"/>
      <c r="I149" s="79" t="s">
        <v>800</v>
      </c>
      <c r="J149" s="79" t="s">
        <v>800</v>
      </c>
      <c r="K149" s="79" t="s">
        <v>800</v>
      </c>
      <c r="L149" s="80" t="s">
        <v>800</v>
      </c>
      <c r="M149" s="79"/>
    </row>
    <row r="150" spans="1:13" s="34" customFormat="1" ht="18" customHeight="1">
      <c r="A150" s="84" t="s">
        <v>711</v>
      </c>
      <c r="B150" s="34" t="s">
        <v>712</v>
      </c>
      <c r="C150" s="76"/>
      <c r="D150" s="77">
        <v>2</v>
      </c>
      <c r="E150" s="78" t="s">
        <v>1557</v>
      </c>
      <c r="G150" s="80"/>
      <c r="H150" s="80" t="s">
        <v>800</v>
      </c>
      <c r="I150" s="79" t="s">
        <v>800</v>
      </c>
      <c r="J150" s="79" t="s">
        <v>800</v>
      </c>
      <c r="K150" s="79" t="s">
        <v>800</v>
      </c>
      <c r="L150" s="80" t="s">
        <v>800</v>
      </c>
      <c r="M150" s="79"/>
    </row>
    <row r="151" spans="1:13" s="34" customFormat="1" ht="18" customHeight="1">
      <c r="A151" s="34" t="s">
        <v>162</v>
      </c>
      <c r="B151" s="34" t="s">
        <v>163</v>
      </c>
      <c r="C151" s="76"/>
      <c r="D151" s="77">
        <v>8</v>
      </c>
      <c r="E151" s="78" t="s">
        <v>1558</v>
      </c>
      <c r="G151" s="80"/>
      <c r="H151" s="80"/>
      <c r="I151" s="79"/>
      <c r="J151" s="79"/>
      <c r="K151" s="79" t="s">
        <v>800</v>
      </c>
      <c r="L151" s="80" t="s">
        <v>800</v>
      </c>
      <c r="M151" s="79"/>
    </row>
    <row r="152" spans="1:13" s="34" customFormat="1" ht="18" customHeight="1">
      <c r="A152" s="34" t="s">
        <v>240</v>
      </c>
      <c r="B152" s="34" t="s">
        <v>968</v>
      </c>
      <c r="C152" s="76"/>
      <c r="D152" s="77">
        <v>13</v>
      </c>
      <c r="E152" s="88"/>
      <c r="G152" s="80" t="s">
        <v>800</v>
      </c>
      <c r="H152" s="80" t="s">
        <v>800</v>
      </c>
      <c r="I152" s="79">
        <v>0.8125</v>
      </c>
      <c r="J152" s="79" t="s">
        <v>800</v>
      </c>
      <c r="K152" s="79" t="s">
        <v>800</v>
      </c>
      <c r="L152" s="80" t="s">
        <v>800</v>
      </c>
      <c r="M152" s="79"/>
    </row>
    <row r="153" spans="1:13" s="34" customFormat="1" ht="18" customHeight="1">
      <c r="A153" s="34" t="s">
        <v>300</v>
      </c>
      <c r="B153" s="34" t="s">
        <v>697</v>
      </c>
      <c r="C153" s="76"/>
      <c r="D153" s="77">
        <v>0.5</v>
      </c>
      <c r="E153" s="88" t="s">
        <v>1559</v>
      </c>
      <c r="G153" s="80"/>
      <c r="H153" s="80" t="s">
        <v>800</v>
      </c>
      <c r="I153" s="79" t="s">
        <v>800</v>
      </c>
      <c r="J153" s="79" t="s">
        <v>800</v>
      </c>
      <c r="K153" s="79" t="s">
        <v>800</v>
      </c>
      <c r="L153" s="80" t="s">
        <v>800</v>
      </c>
      <c r="M153" s="79"/>
    </row>
    <row r="154" spans="1:13" s="34" customFormat="1" ht="18" customHeight="1">
      <c r="A154" s="34" t="s">
        <v>280</v>
      </c>
      <c r="B154" s="34" t="s">
        <v>281</v>
      </c>
      <c r="C154" s="76"/>
      <c r="D154" s="77">
        <v>4</v>
      </c>
      <c r="E154" s="149"/>
      <c r="F154"/>
      <c r="G154" s="80" t="s">
        <v>800</v>
      </c>
      <c r="H154" s="80">
        <v>0.25</v>
      </c>
      <c r="I154" s="79" t="s">
        <v>800</v>
      </c>
      <c r="J154" s="79" t="s">
        <v>800</v>
      </c>
      <c r="K154" s="79" t="s">
        <v>800</v>
      </c>
      <c r="L154" s="80" t="s">
        <v>800</v>
      </c>
      <c r="M154" s="27"/>
    </row>
    <row r="155" spans="1:13" s="34" customFormat="1" ht="18" customHeight="1">
      <c r="A155" s="34" t="s">
        <v>220</v>
      </c>
      <c r="B155" s="34" t="s">
        <v>221</v>
      </c>
      <c r="C155" s="76">
        <v>27</v>
      </c>
      <c r="D155" s="77">
        <v>2</v>
      </c>
      <c r="E155" s="86"/>
      <c r="F155" s="80">
        <v>6.78125</v>
      </c>
      <c r="G155" s="145"/>
      <c r="H155" s="80" t="s">
        <v>800</v>
      </c>
      <c r="I155" s="79" t="s">
        <v>800</v>
      </c>
      <c r="J155" s="79">
        <v>6.78125</v>
      </c>
      <c r="K155" s="79">
        <v>6.78125</v>
      </c>
      <c r="L155" s="80">
        <v>6.78125</v>
      </c>
      <c r="M155" s="79"/>
    </row>
    <row r="156" spans="1:13" s="34" customFormat="1" ht="18" customHeight="1">
      <c r="A156" s="84" t="s">
        <v>317</v>
      </c>
      <c r="B156" s="34" t="s">
        <v>318</v>
      </c>
      <c r="C156" s="76"/>
      <c r="D156" s="77">
        <v>9</v>
      </c>
      <c r="E156" s="150" t="s">
        <v>1560</v>
      </c>
      <c r="G156" s="80"/>
      <c r="H156" s="80"/>
      <c r="I156" s="79"/>
      <c r="J156" s="79"/>
      <c r="K156" s="79"/>
      <c r="L156" s="80"/>
      <c r="M156" s="79"/>
    </row>
    <row r="157" spans="1:13" s="34" customFormat="1" ht="18" customHeight="1">
      <c r="A157" s="34" t="s">
        <v>1190</v>
      </c>
      <c r="B157" s="34" t="s">
        <v>1191</v>
      </c>
      <c r="C157" s="76">
        <v>1</v>
      </c>
      <c r="D157" s="142">
        <v>5</v>
      </c>
      <c r="E157" s="86"/>
      <c r="G157" s="80">
        <v>1.3125</v>
      </c>
      <c r="H157" s="80" t="s">
        <v>800</v>
      </c>
      <c r="I157" s="79" t="s">
        <v>800</v>
      </c>
      <c r="J157" s="79" t="s">
        <v>800</v>
      </c>
      <c r="K157" s="79" t="s">
        <v>800</v>
      </c>
      <c r="L157" s="80" t="s">
        <v>800</v>
      </c>
      <c r="M157" s="79"/>
    </row>
    <row r="158" spans="1:13" s="34" customFormat="1" ht="18" customHeight="1">
      <c r="A158" s="84" t="s">
        <v>402</v>
      </c>
      <c r="B158" s="85" t="s">
        <v>97</v>
      </c>
      <c r="C158" s="97">
        <v>2</v>
      </c>
      <c r="D158" s="98">
        <v>10</v>
      </c>
      <c r="E158" s="81"/>
      <c r="G158" s="80" t="s">
        <v>800</v>
      </c>
      <c r="H158" s="80">
        <v>1.3125</v>
      </c>
      <c r="I158" s="79" t="s">
        <v>800</v>
      </c>
      <c r="J158" s="79" t="s">
        <v>800</v>
      </c>
      <c r="K158" s="79" t="s">
        <v>800</v>
      </c>
      <c r="L158" s="80">
        <v>1.3125</v>
      </c>
      <c r="M158" s="79"/>
    </row>
    <row r="159" spans="1:13" s="34" customFormat="1" ht="18" customHeight="1">
      <c r="A159" s="84" t="s">
        <v>1372</v>
      </c>
      <c r="B159" s="85" t="s">
        <v>698</v>
      </c>
      <c r="C159" s="97"/>
      <c r="D159" s="98">
        <v>7</v>
      </c>
      <c r="E159" s="91" t="s">
        <v>1561</v>
      </c>
      <c r="G159" s="80"/>
      <c r="H159" s="80"/>
      <c r="I159" s="79"/>
      <c r="J159" s="79" t="s">
        <v>800</v>
      </c>
      <c r="K159" s="79" t="s">
        <v>800</v>
      </c>
      <c r="L159" s="80" t="s">
        <v>800</v>
      </c>
      <c r="M159" s="79"/>
    </row>
    <row r="160" spans="1:13" s="34" customFormat="1" ht="18" customHeight="1">
      <c r="A160" s="84" t="s">
        <v>1562</v>
      </c>
      <c r="B160" s="85" t="s">
        <v>1563</v>
      </c>
      <c r="C160" s="97"/>
      <c r="D160" s="98">
        <v>0.1</v>
      </c>
      <c r="E160" s="91"/>
      <c r="G160" s="80" t="s">
        <v>800</v>
      </c>
      <c r="H160" s="80" t="s">
        <v>800</v>
      </c>
      <c r="I160" s="79" t="s">
        <v>800</v>
      </c>
      <c r="J160" s="79" t="s">
        <v>800</v>
      </c>
      <c r="K160" s="79" t="s">
        <v>800</v>
      </c>
      <c r="L160" s="80" t="s">
        <v>800</v>
      </c>
      <c r="M160" s="79"/>
    </row>
    <row r="161" spans="1:13" s="34" customFormat="1" ht="18" customHeight="1">
      <c r="A161" s="34" t="s">
        <v>302</v>
      </c>
      <c r="B161" s="34" t="s">
        <v>303</v>
      </c>
      <c r="C161" s="76">
        <v>9</v>
      </c>
      <c r="D161" s="77">
        <v>3</v>
      </c>
      <c r="E161" s="83"/>
      <c r="G161" s="80" t="s">
        <v>800</v>
      </c>
      <c r="H161" s="80" t="s">
        <v>800</v>
      </c>
      <c r="I161" s="79" t="s">
        <v>800</v>
      </c>
      <c r="J161" s="79">
        <v>2.296875</v>
      </c>
      <c r="K161" s="79">
        <v>6.890625</v>
      </c>
      <c r="L161" s="80" t="s">
        <v>800</v>
      </c>
      <c r="M161" s="79"/>
    </row>
    <row r="162" spans="1:13" s="34" customFormat="1" ht="18" customHeight="1">
      <c r="A162" s="34" t="s">
        <v>217</v>
      </c>
      <c r="B162" s="34" t="s">
        <v>218</v>
      </c>
      <c r="C162" s="76">
        <v>19</v>
      </c>
      <c r="D162" s="77">
        <v>3</v>
      </c>
      <c r="E162" s="145"/>
      <c r="G162" s="80" t="s">
        <v>800</v>
      </c>
      <c r="H162" s="80" t="s">
        <v>800</v>
      </c>
      <c r="I162" s="79">
        <v>4.796875</v>
      </c>
      <c r="J162" s="79">
        <v>4.796875</v>
      </c>
      <c r="K162" s="79">
        <v>9.59375</v>
      </c>
      <c r="L162" s="80" t="s">
        <v>800</v>
      </c>
      <c r="M162" s="79"/>
    </row>
    <row r="163" spans="1:13" s="34" customFormat="1" ht="18" customHeight="1">
      <c r="A163" s="34" t="s">
        <v>1564</v>
      </c>
      <c r="B163" s="34" t="s">
        <v>1565</v>
      </c>
      <c r="C163" s="76"/>
      <c r="D163" s="77">
        <v>1</v>
      </c>
      <c r="E163" s="151" t="s">
        <v>1566</v>
      </c>
      <c r="G163" s="80"/>
      <c r="H163" s="80"/>
      <c r="I163" s="79"/>
      <c r="J163" s="79"/>
      <c r="K163" s="79" t="s">
        <v>800</v>
      </c>
      <c r="L163" s="80" t="s">
        <v>800</v>
      </c>
      <c r="M163" s="79"/>
    </row>
    <row r="164" spans="1:13" s="34" customFormat="1" ht="18" customHeight="1">
      <c r="A164" s="34" t="s">
        <v>1193</v>
      </c>
      <c r="B164" s="34" t="s">
        <v>1194</v>
      </c>
      <c r="C164" s="76"/>
      <c r="D164" s="142">
        <v>0.1</v>
      </c>
      <c r="E164" s="88" t="s">
        <v>1567</v>
      </c>
      <c r="G164" s="80"/>
      <c r="H164" s="80" t="s">
        <v>800</v>
      </c>
      <c r="I164" s="79" t="s">
        <v>800</v>
      </c>
      <c r="J164" s="79" t="s">
        <v>800</v>
      </c>
      <c r="K164" s="79" t="s">
        <v>800</v>
      </c>
      <c r="L164" s="80">
        <v>0.00625</v>
      </c>
      <c r="M164" s="79"/>
    </row>
    <row r="165" spans="1:13" s="34" customFormat="1" ht="18" customHeight="1">
      <c r="A165" s="34" t="s">
        <v>180</v>
      </c>
      <c r="B165" s="34" t="s">
        <v>181</v>
      </c>
      <c r="C165" s="76"/>
      <c r="D165" s="77">
        <v>2</v>
      </c>
      <c r="E165" s="88" t="s">
        <v>1568</v>
      </c>
      <c r="G165" s="80"/>
      <c r="H165" s="80"/>
      <c r="I165" s="79" t="s">
        <v>800</v>
      </c>
      <c r="J165" s="79" t="s">
        <v>800</v>
      </c>
      <c r="K165" s="79" t="s">
        <v>800</v>
      </c>
      <c r="L165" s="80" t="s">
        <v>800</v>
      </c>
      <c r="M165" s="79"/>
    </row>
    <row r="166" spans="1:13" s="34" customFormat="1" ht="18" customHeight="1">
      <c r="A166" s="34" t="s">
        <v>1569</v>
      </c>
      <c r="B166" s="34" t="s">
        <v>965</v>
      </c>
      <c r="C166" s="76"/>
      <c r="D166" s="77">
        <v>1</v>
      </c>
      <c r="E166" s="88" t="s">
        <v>1570</v>
      </c>
      <c r="G166" s="80"/>
      <c r="H166" s="80" t="s">
        <v>800</v>
      </c>
      <c r="I166" s="79" t="s">
        <v>800</v>
      </c>
      <c r="J166" s="79" t="s">
        <v>800</v>
      </c>
      <c r="K166" s="79" t="s">
        <v>800</v>
      </c>
      <c r="L166" s="80" t="s">
        <v>800</v>
      </c>
      <c r="M166" s="79"/>
    </row>
    <row r="167" spans="1:13" s="34" customFormat="1" ht="18" customHeight="1">
      <c r="A167" s="108" t="s">
        <v>1201</v>
      </c>
      <c r="B167" s="89" t="s">
        <v>1202</v>
      </c>
      <c r="C167" s="76"/>
      <c r="D167" s="77">
        <v>2</v>
      </c>
      <c r="E167" s="151" t="s">
        <v>1571</v>
      </c>
      <c r="G167" s="80"/>
      <c r="H167" s="80"/>
      <c r="I167" s="79"/>
      <c r="J167" s="79"/>
      <c r="K167" s="79"/>
      <c r="L167" s="80"/>
      <c r="M167" s="79"/>
    </row>
    <row r="168" spans="1:13" s="34" customFormat="1" ht="17.25" customHeight="1">
      <c r="A168" s="34" t="s">
        <v>1378</v>
      </c>
      <c r="B168" s="34" t="s">
        <v>1379</v>
      </c>
      <c r="C168" s="76"/>
      <c r="D168" s="77">
        <v>0.5</v>
      </c>
      <c r="E168" s="78" t="s">
        <v>1572</v>
      </c>
      <c r="G168" s="80"/>
      <c r="H168" s="80"/>
      <c r="I168" s="79" t="s">
        <v>800</v>
      </c>
      <c r="J168" s="79" t="s">
        <v>800</v>
      </c>
      <c r="K168" s="79" t="s">
        <v>800</v>
      </c>
      <c r="L168" s="80" t="s">
        <v>800</v>
      </c>
      <c r="M168" s="79"/>
    </row>
    <row r="169" spans="1:13" s="34" customFormat="1" ht="18" customHeight="1">
      <c r="A169" s="34" t="s">
        <v>705</v>
      </c>
      <c r="B169" s="34" t="s">
        <v>706</v>
      </c>
      <c r="C169" s="76"/>
      <c r="D169" s="77">
        <v>0.1</v>
      </c>
      <c r="E169" s="109" t="s">
        <v>1573</v>
      </c>
      <c r="G169" s="80"/>
      <c r="H169" s="80"/>
      <c r="I169" s="79" t="s">
        <v>800</v>
      </c>
      <c r="J169" s="79" t="s">
        <v>800</v>
      </c>
      <c r="K169" s="79" t="s">
        <v>800</v>
      </c>
      <c r="L169" s="80" t="s">
        <v>800</v>
      </c>
      <c r="M169" s="79"/>
    </row>
    <row r="170" spans="1:13" s="34" customFormat="1" ht="18" customHeight="1">
      <c r="A170" s="34" t="s">
        <v>255</v>
      </c>
      <c r="B170" s="34" t="s">
        <v>256</v>
      </c>
      <c r="C170" s="76">
        <v>2</v>
      </c>
      <c r="D170" s="77">
        <v>3</v>
      </c>
      <c r="E170" s="88" t="s">
        <v>1461</v>
      </c>
      <c r="G170" s="80" t="s">
        <v>800</v>
      </c>
      <c r="H170" s="80" t="s">
        <v>800</v>
      </c>
      <c r="I170" s="79" t="s">
        <v>800</v>
      </c>
      <c r="J170" s="79" t="s">
        <v>800</v>
      </c>
      <c r="K170" s="79" t="s">
        <v>800</v>
      </c>
      <c r="L170" s="80" t="s">
        <v>800</v>
      </c>
      <c r="M170" s="79">
        <f>C170+(D170/16)</f>
        <v>2.1875</v>
      </c>
    </row>
    <row r="171" spans="1:13" s="34" customFormat="1" ht="18" customHeight="1">
      <c r="A171" s="82" t="s">
        <v>709</v>
      </c>
      <c r="B171" s="34" t="s">
        <v>710</v>
      </c>
      <c r="C171" s="76"/>
      <c r="D171" s="77">
        <v>1</v>
      </c>
      <c r="E171" s="78" t="s">
        <v>1574</v>
      </c>
      <c r="G171" s="80"/>
      <c r="H171" s="80"/>
      <c r="I171" s="79"/>
      <c r="J171" s="79" t="s">
        <v>800</v>
      </c>
      <c r="K171" s="79" t="s">
        <v>800</v>
      </c>
      <c r="L171" s="80" t="s">
        <v>800</v>
      </c>
      <c r="M171" s="79"/>
    </row>
    <row r="172" spans="1:13" s="34" customFormat="1" ht="18" customHeight="1">
      <c r="A172" s="34" t="s">
        <v>207</v>
      </c>
      <c r="B172" s="34" t="s">
        <v>208</v>
      </c>
      <c r="C172" s="76">
        <v>15</v>
      </c>
      <c r="D172" s="77">
        <v>10</v>
      </c>
      <c r="F172" s="80">
        <v>7.8125</v>
      </c>
      <c r="G172" s="145"/>
      <c r="H172" s="80"/>
      <c r="I172" s="79"/>
      <c r="J172" s="79">
        <v>7.8125</v>
      </c>
      <c r="K172" s="90" t="s">
        <v>1575</v>
      </c>
      <c r="L172" s="80"/>
      <c r="M172" s="79"/>
    </row>
    <row r="173" spans="1:13" s="34" customFormat="1" ht="18" customHeight="1">
      <c r="A173" s="34" t="s">
        <v>1383</v>
      </c>
      <c r="B173" s="34" t="s">
        <v>1384</v>
      </c>
      <c r="C173" s="76"/>
      <c r="D173" s="77">
        <v>0.1</v>
      </c>
      <c r="E173" s="91" t="s">
        <v>1576</v>
      </c>
      <c r="G173" s="80"/>
      <c r="H173" s="80" t="s">
        <v>800</v>
      </c>
      <c r="I173" s="79" t="s">
        <v>800</v>
      </c>
      <c r="J173" s="79" t="s">
        <v>800</v>
      </c>
      <c r="K173" s="79" t="s">
        <v>800</v>
      </c>
      <c r="L173" s="80" t="s">
        <v>800</v>
      </c>
      <c r="M173" s="79"/>
    </row>
    <row r="174" spans="1:13" s="34" customFormat="1" ht="18" customHeight="1">
      <c r="A174" s="34" t="s">
        <v>170</v>
      </c>
      <c r="B174" s="34" t="s">
        <v>473</v>
      </c>
      <c r="C174" s="76">
        <v>8</v>
      </c>
      <c r="D174" s="77">
        <v>14</v>
      </c>
      <c r="E174" s="86"/>
      <c r="G174" s="80" t="s">
        <v>800</v>
      </c>
      <c r="H174" s="80" t="s">
        <v>800</v>
      </c>
      <c r="I174" s="79">
        <v>8.875</v>
      </c>
      <c r="J174" s="79" t="s">
        <v>800</v>
      </c>
      <c r="K174" s="79" t="s">
        <v>800</v>
      </c>
      <c r="L174" s="80" t="s">
        <v>800</v>
      </c>
      <c r="M174" s="79"/>
    </row>
    <row r="175" spans="1:13" s="34" customFormat="1" ht="18" customHeight="1">
      <c r="A175" s="34" t="s">
        <v>172</v>
      </c>
      <c r="B175" s="34" t="s">
        <v>1577</v>
      </c>
      <c r="C175" s="76">
        <v>7</v>
      </c>
      <c r="D175" s="77">
        <v>15</v>
      </c>
      <c r="E175" s="86"/>
      <c r="F175" s="80">
        <v>1.984375</v>
      </c>
      <c r="G175" s="80" t="s">
        <v>800</v>
      </c>
      <c r="H175" s="80">
        <v>1.984375</v>
      </c>
      <c r="I175" s="79" t="s">
        <v>800</v>
      </c>
      <c r="J175" s="79">
        <v>1.984375</v>
      </c>
      <c r="K175" s="79" t="s">
        <v>800</v>
      </c>
      <c r="L175" s="80">
        <v>1.984375</v>
      </c>
      <c r="M175" s="79"/>
    </row>
    <row r="176" spans="1:13" s="34" customFormat="1" ht="18" customHeight="1">
      <c r="A176" s="34" t="s">
        <v>325</v>
      </c>
      <c r="B176" s="34" t="s">
        <v>326</v>
      </c>
      <c r="C176" s="76"/>
      <c r="D176" s="142">
        <v>4</v>
      </c>
      <c r="E176" s="91"/>
      <c r="G176" s="80" t="s">
        <v>800</v>
      </c>
      <c r="H176" s="80" t="s">
        <v>800</v>
      </c>
      <c r="I176" s="79" t="s">
        <v>800</v>
      </c>
      <c r="J176" s="79" t="s">
        <v>800</v>
      </c>
      <c r="K176" s="79" t="s">
        <v>800</v>
      </c>
      <c r="L176" s="80">
        <v>0.25</v>
      </c>
      <c r="M176" s="79"/>
    </row>
    <row r="177" spans="1:13" s="34" customFormat="1" ht="18" customHeight="1">
      <c r="A177" s="34" t="s">
        <v>1387</v>
      </c>
      <c r="B177" s="34" t="s">
        <v>1388</v>
      </c>
      <c r="C177" s="76"/>
      <c r="D177" s="77">
        <v>4</v>
      </c>
      <c r="E177" s="78"/>
      <c r="G177" s="80">
        <v>0.25</v>
      </c>
      <c r="H177" s="80" t="s">
        <v>800</v>
      </c>
      <c r="I177" s="79" t="s">
        <v>800</v>
      </c>
      <c r="J177" s="79" t="s">
        <v>800</v>
      </c>
      <c r="K177" s="79" t="s">
        <v>800</v>
      </c>
      <c r="L177" s="80" t="s">
        <v>800</v>
      </c>
      <c r="M177" s="79"/>
    </row>
    <row r="178" spans="1:13" s="34" customFormat="1" ht="18" customHeight="1">
      <c r="A178" s="34" t="s">
        <v>976</v>
      </c>
      <c r="B178" s="34" t="s">
        <v>977</v>
      </c>
      <c r="C178" s="76"/>
      <c r="D178" s="77">
        <v>1</v>
      </c>
      <c r="E178" s="78" t="s">
        <v>1578</v>
      </c>
      <c r="G178" s="80"/>
      <c r="H178" s="80"/>
      <c r="I178" s="79" t="s">
        <v>800</v>
      </c>
      <c r="J178" s="79" t="s">
        <v>800</v>
      </c>
      <c r="K178" s="79" t="s">
        <v>800</v>
      </c>
      <c r="L178" s="80" t="s">
        <v>800</v>
      </c>
      <c r="M178" s="79"/>
    </row>
    <row r="179" spans="1:13" s="34" customFormat="1" ht="18" customHeight="1">
      <c r="A179" s="34" t="s">
        <v>227</v>
      </c>
      <c r="B179" s="34" t="s">
        <v>978</v>
      </c>
      <c r="C179" s="76">
        <v>2</v>
      </c>
      <c r="D179" s="77">
        <v>9</v>
      </c>
      <c r="E179" s="86"/>
      <c r="G179" s="80" t="s">
        <v>800</v>
      </c>
      <c r="H179" s="80" t="s">
        <v>800</v>
      </c>
      <c r="I179" s="79">
        <v>1.28125</v>
      </c>
      <c r="J179" s="79">
        <v>1.28125</v>
      </c>
      <c r="K179" s="79" t="s">
        <v>800</v>
      </c>
      <c r="L179" s="80" t="s">
        <v>800</v>
      </c>
      <c r="M179" s="79"/>
    </row>
    <row r="180" spans="1:13" s="34" customFormat="1" ht="18" customHeight="1">
      <c r="A180" s="82" t="s">
        <v>28</v>
      </c>
      <c r="B180" s="34" t="s">
        <v>29</v>
      </c>
      <c r="C180" s="102">
        <v>12</v>
      </c>
      <c r="D180" s="103">
        <v>5</v>
      </c>
      <c r="E180" s="86"/>
      <c r="F180" s="80">
        <v>6.15625</v>
      </c>
      <c r="G180" s="80" t="s">
        <v>800</v>
      </c>
      <c r="H180" s="80" t="s">
        <v>800</v>
      </c>
      <c r="I180" s="79" t="s">
        <v>800</v>
      </c>
      <c r="J180" s="79">
        <v>6.15625</v>
      </c>
      <c r="K180" s="79" t="s">
        <v>800</v>
      </c>
      <c r="L180" s="80" t="s">
        <v>800</v>
      </c>
      <c r="M180" s="79"/>
    </row>
    <row r="181" spans="1:13" s="34" customFormat="1" ht="18" customHeight="1">
      <c r="A181" s="82" t="s">
        <v>1579</v>
      </c>
      <c r="B181" s="34" t="s">
        <v>1580</v>
      </c>
      <c r="C181" s="102"/>
      <c r="D181" s="103">
        <v>1</v>
      </c>
      <c r="E181" s="78" t="s">
        <v>1581</v>
      </c>
      <c r="G181" s="80"/>
      <c r="H181" s="80"/>
      <c r="I181" s="79" t="s">
        <v>800</v>
      </c>
      <c r="J181" s="79" t="s">
        <v>800</v>
      </c>
      <c r="K181" s="79" t="s">
        <v>800</v>
      </c>
      <c r="L181" s="80" t="s">
        <v>800</v>
      </c>
      <c r="M181" s="79"/>
    </row>
    <row r="182" spans="1:13" s="34" customFormat="1" ht="18" customHeight="1">
      <c r="A182" s="34" t="s">
        <v>277</v>
      </c>
      <c r="B182" s="34" t="s">
        <v>278</v>
      </c>
      <c r="C182" s="76">
        <v>5</v>
      </c>
      <c r="D182" s="77">
        <v>8</v>
      </c>
      <c r="E182" s="78" t="s">
        <v>1582</v>
      </c>
      <c r="G182" s="80">
        <v>2.75</v>
      </c>
      <c r="H182" s="80">
        <v>2.75</v>
      </c>
      <c r="I182" s="79" t="s">
        <v>800</v>
      </c>
      <c r="J182" s="79" t="s">
        <v>800</v>
      </c>
      <c r="K182" s="79" t="s">
        <v>800</v>
      </c>
      <c r="L182" s="80" t="s">
        <v>800</v>
      </c>
      <c r="M182" s="79"/>
    </row>
    <row r="183" spans="1:13" s="34" customFormat="1" ht="18" customHeight="1">
      <c r="A183" s="2" t="s">
        <v>929</v>
      </c>
      <c r="B183" s="2" t="s">
        <v>930</v>
      </c>
      <c r="C183" s="102"/>
      <c r="D183" s="103">
        <v>3</v>
      </c>
      <c r="E183" s="152" t="s">
        <v>1583</v>
      </c>
      <c r="G183" s="80"/>
      <c r="H183" s="80"/>
      <c r="I183" s="79"/>
      <c r="J183" s="79"/>
      <c r="K183" s="79"/>
      <c r="L183" s="80" t="s">
        <v>800</v>
      </c>
      <c r="M183" s="79"/>
    </row>
    <row r="184" spans="1:13" s="34" customFormat="1" ht="18" customHeight="1">
      <c r="A184" s="2" t="s">
        <v>986</v>
      </c>
      <c r="B184" s="2" t="s">
        <v>987</v>
      </c>
      <c r="C184" s="76"/>
      <c r="D184" s="77">
        <v>0.5</v>
      </c>
      <c r="E184" s="78" t="s">
        <v>1584</v>
      </c>
      <c r="G184" s="80"/>
      <c r="H184" s="80"/>
      <c r="I184" s="79" t="s">
        <v>800</v>
      </c>
      <c r="J184" s="79" t="s">
        <v>800</v>
      </c>
      <c r="K184" s="79" t="s">
        <v>800</v>
      </c>
      <c r="L184" s="80" t="s">
        <v>800</v>
      </c>
      <c r="M184" s="79"/>
    </row>
    <row r="185" spans="1:13" s="34" customFormat="1" ht="18" customHeight="1">
      <c r="A185" s="2" t="s">
        <v>1585</v>
      </c>
      <c r="B185" s="2" t="s">
        <v>1586</v>
      </c>
      <c r="C185" s="76"/>
      <c r="D185" s="77">
        <v>1</v>
      </c>
      <c r="E185" s="78"/>
      <c r="G185" s="80"/>
      <c r="H185" s="80"/>
      <c r="I185" s="79" t="s">
        <v>800</v>
      </c>
      <c r="J185" s="79" t="s">
        <v>800</v>
      </c>
      <c r="K185" s="79" t="s">
        <v>800</v>
      </c>
      <c r="L185" s="80" t="s">
        <v>800</v>
      </c>
      <c r="M185" s="79"/>
    </row>
    <row r="186" spans="1:13" s="34" customFormat="1" ht="18" customHeight="1">
      <c r="A186" s="34" t="s">
        <v>84</v>
      </c>
      <c r="B186" s="34" t="s">
        <v>85</v>
      </c>
      <c r="C186" s="76">
        <v>3</v>
      </c>
      <c r="D186" s="77">
        <v>1</v>
      </c>
      <c r="E186" s="86"/>
      <c r="G186" s="80" t="s">
        <v>800</v>
      </c>
      <c r="H186" s="80" t="s">
        <v>800</v>
      </c>
      <c r="I186" s="79" t="s">
        <v>800</v>
      </c>
      <c r="J186" s="79" t="s">
        <v>800</v>
      </c>
      <c r="K186" s="79" t="s">
        <v>800</v>
      </c>
      <c r="L186" s="80">
        <v>3.0625</v>
      </c>
      <c r="M186" s="79"/>
    </row>
    <row r="187" spans="1:13" s="34" customFormat="1" ht="18" customHeight="1">
      <c r="A187" s="34" t="s">
        <v>152</v>
      </c>
      <c r="B187" s="34" t="s">
        <v>153</v>
      </c>
      <c r="C187" s="76"/>
      <c r="D187" s="142">
        <v>7</v>
      </c>
      <c r="E187" s="78" t="s">
        <v>1461</v>
      </c>
      <c r="G187" s="80" t="s">
        <v>800</v>
      </c>
      <c r="H187" s="80" t="s">
        <v>800</v>
      </c>
      <c r="I187" s="79" t="s">
        <v>800</v>
      </c>
      <c r="J187" s="79" t="s">
        <v>800</v>
      </c>
      <c r="K187" s="79" t="s">
        <v>800</v>
      </c>
      <c r="L187" s="80" t="s">
        <v>800</v>
      </c>
      <c r="M187" s="79">
        <f>C187+(D187/16)</f>
        <v>0.4375</v>
      </c>
    </row>
    <row r="188" spans="1:13" s="34" customFormat="1" ht="18" customHeight="1">
      <c r="A188" s="34" t="s">
        <v>527</v>
      </c>
      <c r="B188" s="34" t="s">
        <v>252</v>
      </c>
      <c r="C188" s="76"/>
      <c r="D188" s="77">
        <v>1</v>
      </c>
      <c r="E188" s="88" t="s">
        <v>1587</v>
      </c>
      <c r="G188" s="80"/>
      <c r="H188" s="80"/>
      <c r="I188" s="79" t="s">
        <v>800</v>
      </c>
      <c r="J188" s="79" t="s">
        <v>800</v>
      </c>
      <c r="K188" s="79" t="s">
        <v>800</v>
      </c>
      <c r="L188" s="80" t="s">
        <v>800</v>
      </c>
      <c r="M188" s="79"/>
    </row>
    <row r="189" spans="1:13" s="34" customFormat="1" ht="18" customHeight="1">
      <c r="A189" s="99" t="s">
        <v>1392</v>
      </c>
      <c r="B189" s="2" t="s">
        <v>1393</v>
      </c>
      <c r="C189" s="97"/>
      <c r="D189" s="98">
        <v>0.5</v>
      </c>
      <c r="E189" s="105" t="s">
        <v>1588</v>
      </c>
      <c r="G189" s="80"/>
      <c r="H189" s="80"/>
      <c r="I189" s="79"/>
      <c r="J189" s="79"/>
      <c r="K189" s="79" t="s">
        <v>800</v>
      </c>
      <c r="L189" s="80" t="s">
        <v>800</v>
      </c>
      <c r="M189" s="79"/>
    </row>
    <row r="190" spans="1:13" s="34" customFormat="1" ht="18" customHeight="1">
      <c r="A190" s="84" t="s">
        <v>975</v>
      </c>
      <c r="B190" s="34" t="s">
        <v>222</v>
      </c>
      <c r="C190" s="76"/>
      <c r="D190" s="77">
        <v>3</v>
      </c>
      <c r="E190" s="153" t="s">
        <v>1589</v>
      </c>
      <c r="G190" s="80"/>
      <c r="H190" s="80"/>
      <c r="I190" s="79"/>
      <c r="J190" s="79"/>
      <c r="K190" s="79"/>
      <c r="L190" s="80"/>
      <c r="M190" s="79"/>
    </row>
    <row r="191" spans="1:13" s="34" customFormat="1" ht="18" customHeight="1">
      <c r="A191" s="85" t="s">
        <v>721</v>
      </c>
      <c r="B191" s="85" t="s">
        <v>722</v>
      </c>
      <c r="C191" s="97"/>
      <c r="D191" s="98">
        <v>0.1</v>
      </c>
      <c r="E191" s="88" t="s">
        <v>1590</v>
      </c>
      <c r="G191" s="80"/>
      <c r="H191" s="80" t="s">
        <v>800</v>
      </c>
      <c r="I191" s="79" t="s">
        <v>800</v>
      </c>
      <c r="J191" s="79" t="s">
        <v>800</v>
      </c>
      <c r="K191" s="79" t="s">
        <v>800</v>
      </c>
      <c r="L191" s="80" t="s">
        <v>800</v>
      </c>
      <c r="M191" s="79"/>
    </row>
    <row r="192" spans="1:13" s="34" customFormat="1" ht="18" customHeight="1">
      <c r="A192" s="82" t="s">
        <v>491</v>
      </c>
      <c r="B192" s="34" t="s">
        <v>265</v>
      </c>
      <c r="C192" s="76"/>
      <c r="D192" s="77">
        <v>2</v>
      </c>
      <c r="E192" s="78" t="s">
        <v>1461</v>
      </c>
      <c r="G192" s="80" t="s">
        <v>800</v>
      </c>
      <c r="H192" s="80" t="s">
        <v>800</v>
      </c>
      <c r="I192" s="79" t="s">
        <v>800</v>
      </c>
      <c r="J192" s="79" t="s">
        <v>800</v>
      </c>
      <c r="K192" s="79" t="s">
        <v>800</v>
      </c>
      <c r="L192" s="80" t="s">
        <v>800</v>
      </c>
      <c r="M192" s="79">
        <f>C192+(D192/16)</f>
        <v>0.125</v>
      </c>
    </row>
    <row r="193" spans="1:13" s="34" customFormat="1" ht="18" customHeight="1">
      <c r="A193" s="84" t="s">
        <v>229</v>
      </c>
      <c r="B193" s="85" t="s">
        <v>230</v>
      </c>
      <c r="C193" s="97"/>
      <c r="D193" s="147">
        <v>1</v>
      </c>
      <c r="E193" s="86"/>
      <c r="G193" s="80" t="s">
        <v>800</v>
      </c>
      <c r="H193" s="80" t="s">
        <v>800</v>
      </c>
      <c r="I193" s="79" t="s">
        <v>800</v>
      </c>
      <c r="J193" s="79" t="s">
        <v>800</v>
      </c>
      <c r="K193" s="79" t="s">
        <v>800</v>
      </c>
      <c r="L193" s="80">
        <v>0.0625</v>
      </c>
      <c r="M193" s="79"/>
    </row>
    <row r="194" spans="1:13" s="34" customFormat="1" ht="18" customHeight="1">
      <c r="A194" s="84" t="s">
        <v>58</v>
      </c>
      <c r="B194" s="85" t="s">
        <v>59</v>
      </c>
      <c r="C194" s="97">
        <v>12</v>
      </c>
      <c r="D194" s="98">
        <v>1</v>
      </c>
      <c r="E194" s="78"/>
      <c r="G194" s="80" t="s">
        <v>800</v>
      </c>
      <c r="H194" s="80" t="s">
        <v>800</v>
      </c>
      <c r="I194" s="79" t="s">
        <v>800</v>
      </c>
      <c r="J194" s="79" t="s">
        <v>800</v>
      </c>
      <c r="K194" s="79">
        <v>12.0625</v>
      </c>
      <c r="L194" s="80" t="s">
        <v>800</v>
      </c>
      <c r="M194" s="79"/>
    </row>
    <row r="195" spans="1:13" s="34" customFormat="1" ht="18" customHeight="1">
      <c r="A195" s="84" t="s">
        <v>72</v>
      </c>
      <c r="B195" s="85" t="s">
        <v>73</v>
      </c>
      <c r="C195" s="97"/>
      <c r="D195" s="98">
        <v>1</v>
      </c>
      <c r="E195" s="86"/>
      <c r="G195" s="80" t="s">
        <v>800</v>
      </c>
      <c r="H195" s="80" t="s">
        <v>800</v>
      </c>
      <c r="I195" s="79" t="s">
        <v>800</v>
      </c>
      <c r="J195" s="79" t="s">
        <v>800</v>
      </c>
      <c r="K195" s="79" t="s">
        <v>800</v>
      </c>
      <c r="L195" s="80" t="s">
        <v>800</v>
      </c>
      <c r="M195" s="79"/>
    </row>
    <row r="196" spans="1:13" s="34" customFormat="1" ht="18" customHeight="1">
      <c r="A196" s="84" t="s">
        <v>209</v>
      </c>
      <c r="B196" s="85" t="s">
        <v>210</v>
      </c>
      <c r="C196" s="97">
        <v>8</v>
      </c>
      <c r="D196" s="98">
        <v>9</v>
      </c>
      <c r="E196" s="78" t="s">
        <v>1591</v>
      </c>
      <c r="G196" s="80"/>
      <c r="H196" s="80"/>
      <c r="I196" s="79"/>
      <c r="J196" s="79"/>
      <c r="K196" s="79"/>
      <c r="L196" s="80"/>
      <c r="M196" s="79"/>
    </row>
    <row r="197" spans="1:13" s="34" customFormat="1" ht="18" customHeight="1">
      <c r="A197" s="34" t="s">
        <v>31</v>
      </c>
      <c r="B197" s="34" t="s">
        <v>32</v>
      </c>
      <c r="C197" s="76"/>
      <c r="D197" s="77">
        <v>0.1</v>
      </c>
      <c r="E197" s="151" t="s">
        <v>1592</v>
      </c>
      <c r="G197" s="80"/>
      <c r="H197" s="80"/>
      <c r="I197" s="79"/>
      <c r="J197" s="79" t="s">
        <v>800</v>
      </c>
      <c r="K197" s="79" t="s">
        <v>800</v>
      </c>
      <c r="L197" s="80" t="s">
        <v>800</v>
      </c>
      <c r="M197" s="79"/>
    </row>
    <row r="198" spans="1:13" s="34" customFormat="1" ht="18" customHeight="1">
      <c r="A198" s="84" t="s">
        <v>1593</v>
      </c>
      <c r="B198" s="85" t="s">
        <v>1594</v>
      </c>
      <c r="C198" s="76"/>
      <c r="D198" s="77">
        <v>2</v>
      </c>
      <c r="E198" s="78" t="s">
        <v>1595</v>
      </c>
      <c r="G198" s="80"/>
      <c r="H198" s="80"/>
      <c r="I198" s="79" t="s">
        <v>800</v>
      </c>
      <c r="J198" s="79" t="s">
        <v>800</v>
      </c>
      <c r="K198" s="79" t="s">
        <v>800</v>
      </c>
      <c r="L198" s="80" t="s">
        <v>800</v>
      </c>
      <c r="M198" s="79"/>
    </row>
    <row r="199" spans="1:13" s="34" customFormat="1" ht="18" customHeight="1">
      <c r="A199" s="34" t="s">
        <v>257</v>
      </c>
      <c r="B199" s="34" t="s">
        <v>490</v>
      </c>
      <c r="C199" s="76">
        <v>1</v>
      </c>
      <c r="D199" s="77">
        <v>1</v>
      </c>
      <c r="E199" s="88" t="s">
        <v>1461</v>
      </c>
      <c r="G199" s="80" t="s">
        <v>800</v>
      </c>
      <c r="H199" s="80" t="s">
        <v>800</v>
      </c>
      <c r="I199" s="79" t="s">
        <v>800</v>
      </c>
      <c r="J199" s="79" t="s">
        <v>800</v>
      </c>
      <c r="K199" s="79" t="s">
        <v>800</v>
      </c>
      <c r="L199" s="80" t="s">
        <v>800</v>
      </c>
      <c r="M199" s="79">
        <f>C199+(D199/16)</f>
        <v>1.0625</v>
      </c>
    </row>
    <row r="200" spans="1:13" s="34" customFormat="1" ht="18" customHeight="1">
      <c r="A200" s="34" t="s">
        <v>258</v>
      </c>
      <c r="B200" s="34" t="s">
        <v>259</v>
      </c>
      <c r="C200" s="76"/>
      <c r="D200" s="77">
        <v>1</v>
      </c>
      <c r="E200" s="88" t="s">
        <v>1596</v>
      </c>
      <c r="G200" s="80"/>
      <c r="H200" s="80"/>
      <c r="I200" s="79" t="s">
        <v>800</v>
      </c>
      <c r="J200" s="79" t="s">
        <v>800</v>
      </c>
      <c r="K200" s="79" t="s">
        <v>800</v>
      </c>
      <c r="L200" s="80" t="s">
        <v>800</v>
      </c>
      <c r="M200" s="79"/>
    </row>
    <row r="201" spans="1:13" s="34" customFormat="1" ht="18" customHeight="1">
      <c r="A201" s="34" t="s">
        <v>937</v>
      </c>
      <c r="B201" s="34" t="s">
        <v>55</v>
      </c>
      <c r="C201" s="76"/>
      <c r="D201" s="77">
        <v>0.5</v>
      </c>
      <c r="E201" s="88"/>
      <c r="G201" s="80" t="s">
        <v>800</v>
      </c>
      <c r="H201" s="80" t="s">
        <v>800</v>
      </c>
      <c r="I201" s="79" t="s">
        <v>800</v>
      </c>
      <c r="J201" s="79" t="s">
        <v>800</v>
      </c>
      <c r="K201" s="79" t="s">
        <v>800</v>
      </c>
      <c r="L201" s="80">
        <v>0.03125</v>
      </c>
      <c r="M201" s="79"/>
    </row>
    <row r="202" spans="1:13" s="34" customFormat="1" ht="18" customHeight="1">
      <c r="A202" s="34" t="s">
        <v>118</v>
      </c>
      <c r="B202" s="85" t="s">
        <v>661</v>
      </c>
      <c r="C202" s="144">
        <v>2</v>
      </c>
      <c r="D202" s="154">
        <v>7</v>
      </c>
      <c r="E202" s="91" t="s">
        <v>1597</v>
      </c>
      <c r="G202" s="80"/>
      <c r="H202" s="80"/>
      <c r="I202" s="79"/>
      <c r="J202" s="79"/>
      <c r="K202" s="79" t="s">
        <v>800</v>
      </c>
      <c r="L202" s="80" t="s">
        <v>800</v>
      </c>
      <c r="M202" s="79"/>
    </row>
    <row r="203" spans="1:13" s="34" customFormat="1" ht="18" customHeight="1">
      <c r="A203" s="34" t="s">
        <v>119</v>
      </c>
      <c r="B203" s="85" t="s">
        <v>1598</v>
      </c>
      <c r="C203" s="155"/>
      <c r="D203" s="154">
        <v>12</v>
      </c>
      <c r="E203" s="91" t="s">
        <v>1599</v>
      </c>
      <c r="G203" s="80"/>
      <c r="H203" s="80"/>
      <c r="I203" s="79"/>
      <c r="J203" s="79"/>
      <c r="K203" s="79"/>
      <c r="L203" s="80" t="s">
        <v>800</v>
      </c>
      <c r="M203" s="79"/>
    </row>
    <row r="204" spans="1:13" s="34" customFormat="1" ht="18" customHeight="1">
      <c r="A204" s="34" t="s">
        <v>1401</v>
      </c>
      <c r="B204" s="85" t="s">
        <v>1402</v>
      </c>
      <c r="C204" s="155">
        <v>13</v>
      </c>
      <c r="D204" s="154">
        <v>7</v>
      </c>
      <c r="E204" s="81"/>
      <c r="F204" s="80">
        <v>3.359375</v>
      </c>
      <c r="G204" s="80" t="s">
        <v>800</v>
      </c>
      <c r="H204" s="80" t="s">
        <v>800</v>
      </c>
      <c r="I204" s="79" t="s">
        <v>800</v>
      </c>
      <c r="J204" s="79">
        <v>3.359375</v>
      </c>
      <c r="K204" s="79">
        <v>6.71875</v>
      </c>
      <c r="L204" s="80" t="s">
        <v>800</v>
      </c>
      <c r="M204" s="79"/>
    </row>
    <row r="205" spans="1:13" s="34" customFormat="1" ht="18" customHeight="1">
      <c r="A205" s="34" t="s">
        <v>173</v>
      </c>
      <c r="B205" s="85" t="s">
        <v>663</v>
      </c>
      <c r="C205" s="144">
        <v>1</v>
      </c>
      <c r="D205" s="77">
        <v>12</v>
      </c>
      <c r="E205" s="91" t="s">
        <v>1600</v>
      </c>
      <c r="G205" s="80"/>
      <c r="H205" s="80"/>
      <c r="I205" s="79" t="s">
        <v>800</v>
      </c>
      <c r="J205" s="79" t="s">
        <v>800</v>
      </c>
      <c r="K205" s="79" t="s">
        <v>800</v>
      </c>
      <c r="L205" s="80" t="s">
        <v>800</v>
      </c>
      <c r="M205" s="79"/>
    </row>
    <row r="206" spans="1:13" s="34" customFormat="1" ht="18" customHeight="1">
      <c r="A206" s="34" t="s">
        <v>184</v>
      </c>
      <c r="B206" s="85" t="s">
        <v>664</v>
      </c>
      <c r="C206" s="144">
        <v>4</v>
      </c>
      <c r="D206" s="77">
        <v>14</v>
      </c>
      <c r="E206" s="81"/>
      <c r="G206" s="80" t="s">
        <v>800</v>
      </c>
      <c r="H206" s="80" t="s">
        <v>800</v>
      </c>
      <c r="I206" s="79">
        <v>2.4375</v>
      </c>
      <c r="J206" s="79" t="s">
        <v>800</v>
      </c>
      <c r="K206" s="79" t="s">
        <v>800</v>
      </c>
      <c r="L206" s="80">
        <v>2.4375</v>
      </c>
      <c r="M206" s="79"/>
    </row>
    <row r="207" spans="1:13" s="34" customFormat="1" ht="18" customHeight="1">
      <c r="A207" s="84" t="s">
        <v>272</v>
      </c>
      <c r="B207" s="85" t="s">
        <v>666</v>
      </c>
      <c r="C207" s="97"/>
      <c r="D207" s="98">
        <v>10</v>
      </c>
      <c r="E207" s="83"/>
      <c r="G207" s="80">
        <v>0.625</v>
      </c>
      <c r="H207" s="80" t="s">
        <v>800</v>
      </c>
      <c r="I207" s="79" t="s">
        <v>800</v>
      </c>
      <c r="J207" s="79" t="s">
        <v>800</v>
      </c>
      <c r="K207" s="79" t="s">
        <v>800</v>
      </c>
      <c r="L207" s="80" t="s">
        <v>800</v>
      </c>
      <c r="M207" s="79"/>
    </row>
    <row r="208" spans="1:13" s="34" customFormat="1" ht="18" customHeight="1">
      <c r="A208" s="34" t="s">
        <v>225</v>
      </c>
      <c r="B208" s="85" t="s">
        <v>1601</v>
      </c>
      <c r="C208" s="76">
        <v>1</v>
      </c>
      <c r="D208" s="77">
        <v>14</v>
      </c>
      <c r="E208" s="91" t="s">
        <v>1602</v>
      </c>
      <c r="G208" s="80"/>
      <c r="H208" s="80"/>
      <c r="I208" s="79"/>
      <c r="J208" s="79" t="s">
        <v>800</v>
      </c>
      <c r="K208" s="79" t="s">
        <v>800</v>
      </c>
      <c r="L208" s="80" t="s">
        <v>800</v>
      </c>
      <c r="M208" s="79"/>
    </row>
    <row r="209" spans="1:13" s="34" customFormat="1" ht="18" customHeight="1">
      <c r="A209" s="34" t="s">
        <v>246</v>
      </c>
      <c r="B209" s="85" t="s">
        <v>665</v>
      </c>
      <c r="C209" s="76">
        <v>13</v>
      </c>
      <c r="D209" s="77">
        <v>0</v>
      </c>
      <c r="E209" s="83"/>
      <c r="G209" s="80" t="s">
        <v>800</v>
      </c>
      <c r="H209" s="80" t="s">
        <v>800</v>
      </c>
      <c r="I209" s="79" t="s">
        <v>800</v>
      </c>
      <c r="J209" s="79" t="s">
        <v>800</v>
      </c>
      <c r="K209" s="79">
        <v>3.25</v>
      </c>
      <c r="L209" s="80">
        <v>6.5</v>
      </c>
      <c r="M209" s="79"/>
    </row>
    <row r="210" spans="1:13" s="34" customFormat="1" ht="18" customHeight="1">
      <c r="A210" s="34" t="s">
        <v>86</v>
      </c>
      <c r="B210" s="85" t="s">
        <v>660</v>
      </c>
      <c r="C210" s="76">
        <v>9</v>
      </c>
      <c r="D210" s="77">
        <v>15</v>
      </c>
      <c r="E210" s="81"/>
      <c r="G210" s="80" t="s">
        <v>800</v>
      </c>
      <c r="H210" s="80" t="s">
        <v>800</v>
      </c>
      <c r="I210" s="79" t="s">
        <v>800</v>
      </c>
      <c r="J210" s="79" t="s">
        <v>800</v>
      </c>
      <c r="K210" s="79" t="s">
        <v>800</v>
      </c>
      <c r="L210" s="80">
        <v>9.9375</v>
      </c>
      <c r="M210" s="79"/>
    </row>
    <row r="211" spans="1:13" s="34" customFormat="1" ht="18" customHeight="1">
      <c r="A211" s="34" t="s">
        <v>681</v>
      </c>
      <c r="B211" s="85" t="s">
        <v>682</v>
      </c>
      <c r="C211" s="97"/>
      <c r="D211" s="98">
        <v>14</v>
      </c>
      <c r="E211" s="78"/>
      <c r="G211" s="80">
        <v>0.875</v>
      </c>
      <c r="H211" s="80" t="s">
        <v>800</v>
      </c>
      <c r="I211" s="79" t="s">
        <v>800</v>
      </c>
      <c r="J211" s="79" t="s">
        <v>800</v>
      </c>
      <c r="K211" s="79" t="s">
        <v>800</v>
      </c>
      <c r="L211" s="80" t="s">
        <v>800</v>
      </c>
      <c r="M211" s="79"/>
    </row>
    <row r="212" spans="1:13" s="34" customFormat="1" ht="18" customHeight="1">
      <c r="A212" s="82" t="s">
        <v>78</v>
      </c>
      <c r="B212" s="34" t="s">
        <v>79</v>
      </c>
      <c r="C212" s="76">
        <v>3</v>
      </c>
      <c r="D212" s="77">
        <v>6</v>
      </c>
      <c r="E212" s="88" t="s">
        <v>1603</v>
      </c>
      <c r="G212" s="80"/>
      <c r="H212" s="80"/>
      <c r="I212" s="79"/>
      <c r="J212" s="79"/>
      <c r="K212" s="79" t="s">
        <v>800</v>
      </c>
      <c r="L212" s="80" t="s">
        <v>800</v>
      </c>
      <c r="M212" s="79"/>
    </row>
    <row r="213" spans="1:13" s="34" customFormat="1" ht="18" customHeight="1">
      <c r="A213" s="34" t="s">
        <v>324</v>
      </c>
      <c r="B213" s="34" t="s">
        <v>743</v>
      </c>
      <c r="C213" s="76"/>
      <c r="D213" s="77">
        <v>9</v>
      </c>
      <c r="E213" s="81"/>
      <c r="G213" s="80">
        <v>0.5625</v>
      </c>
      <c r="H213" s="80" t="s">
        <v>800</v>
      </c>
      <c r="I213" s="79" t="s">
        <v>800</v>
      </c>
      <c r="J213" s="79" t="s">
        <v>800</v>
      </c>
      <c r="K213" s="79" t="s">
        <v>800</v>
      </c>
      <c r="L213" s="80" t="s">
        <v>800</v>
      </c>
      <c r="M213" s="79"/>
    </row>
    <row r="214" spans="1:13" s="34" customFormat="1" ht="18" customHeight="1">
      <c r="A214" s="34" t="s">
        <v>203</v>
      </c>
      <c r="B214" s="34" t="s">
        <v>204</v>
      </c>
      <c r="C214" s="76"/>
      <c r="D214" s="77">
        <v>1</v>
      </c>
      <c r="E214" s="109" t="s">
        <v>1604</v>
      </c>
      <c r="G214" s="80"/>
      <c r="H214" s="80"/>
      <c r="I214" s="79" t="s">
        <v>800</v>
      </c>
      <c r="J214" s="79" t="s">
        <v>800</v>
      </c>
      <c r="K214" s="79" t="s">
        <v>800</v>
      </c>
      <c r="L214" s="80" t="s">
        <v>800</v>
      </c>
      <c r="M214" s="79"/>
    </row>
    <row r="215" spans="1:13" s="34" customFormat="1" ht="18" customHeight="1">
      <c r="A215" s="34" t="s">
        <v>92</v>
      </c>
      <c r="B215" s="34" t="s">
        <v>93</v>
      </c>
      <c r="C215" s="111"/>
      <c r="D215" s="77">
        <v>1</v>
      </c>
      <c r="E215" s="78" t="s">
        <v>1605</v>
      </c>
      <c r="G215" s="80"/>
      <c r="H215" s="80" t="s">
        <v>800</v>
      </c>
      <c r="I215" s="79" t="s">
        <v>800</v>
      </c>
      <c r="J215" s="79" t="s">
        <v>800</v>
      </c>
      <c r="K215" s="79" t="s">
        <v>800</v>
      </c>
      <c r="L215" s="80" t="s">
        <v>800</v>
      </c>
      <c r="M215" s="79"/>
    </row>
    <row r="216" spans="1:13" s="34" customFormat="1" ht="18" customHeight="1">
      <c r="A216" s="34" t="s">
        <v>112</v>
      </c>
      <c r="B216" s="34" t="s">
        <v>113</v>
      </c>
      <c r="C216" s="76">
        <v>5</v>
      </c>
      <c r="D216" s="77">
        <v>10</v>
      </c>
      <c r="E216" s="86"/>
      <c r="G216" s="80" t="s">
        <v>800</v>
      </c>
      <c r="H216" s="80" t="s">
        <v>800</v>
      </c>
      <c r="I216" s="79">
        <v>5.625</v>
      </c>
      <c r="J216" s="79" t="s">
        <v>800</v>
      </c>
      <c r="K216" s="79" t="s">
        <v>800</v>
      </c>
      <c r="L216" s="80" t="s">
        <v>800</v>
      </c>
      <c r="M216" s="79"/>
    </row>
    <row r="217" spans="1:13" s="34" customFormat="1" ht="18" customHeight="1">
      <c r="A217" s="34" t="s">
        <v>319</v>
      </c>
      <c r="B217" s="34" t="s">
        <v>320</v>
      </c>
      <c r="C217" s="76">
        <v>1</v>
      </c>
      <c r="D217" s="77">
        <v>3</v>
      </c>
      <c r="E217" s="86"/>
      <c r="F217"/>
      <c r="G217" s="80" t="s">
        <v>800</v>
      </c>
      <c r="H217" s="80" t="s">
        <v>800</v>
      </c>
      <c r="I217" s="79" t="s">
        <v>800</v>
      </c>
      <c r="J217" s="79" t="s">
        <v>800</v>
      </c>
      <c r="K217" s="79" t="s">
        <v>800</v>
      </c>
      <c r="L217" s="80">
        <v>1.1875</v>
      </c>
      <c r="M217" s="27"/>
    </row>
    <row r="218" spans="1:13" s="34" customFormat="1" ht="18" customHeight="1">
      <c r="A218" s="2" t="s">
        <v>958</v>
      </c>
      <c r="B218" s="34" t="s">
        <v>959</v>
      </c>
      <c r="C218" s="76"/>
      <c r="D218" s="77">
        <v>0.1</v>
      </c>
      <c r="E218" s="78" t="s">
        <v>1440</v>
      </c>
      <c r="G218" s="80" t="s">
        <v>800</v>
      </c>
      <c r="H218" s="80" t="s">
        <v>800</v>
      </c>
      <c r="I218" s="79" t="s">
        <v>800</v>
      </c>
      <c r="J218" s="79" t="s">
        <v>800</v>
      </c>
      <c r="K218" s="79" t="s">
        <v>800</v>
      </c>
      <c r="L218" s="80" t="s">
        <v>800</v>
      </c>
      <c r="M218" s="79"/>
    </row>
    <row r="219" spans="1:13" s="34" customFormat="1" ht="18" customHeight="1">
      <c r="A219" s="34" t="s">
        <v>260</v>
      </c>
      <c r="B219" s="34" t="s">
        <v>261</v>
      </c>
      <c r="C219" s="76">
        <v>14</v>
      </c>
      <c r="D219" s="77">
        <v>13</v>
      </c>
      <c r="E219" s="112"/>
      <c r="G219" s="80" t="s">
        <v>800</v>
      </c>
      <c r="H219" s="80" t="s">
        <v>800</v>
      </c>
      <c r="I219" s="79">
        <v>7.40625</v>
      </c>
      <c r="J219" s="79" t="s">
        <v>800</v>
      </c>
      <c r="K219" s="79" t="s">
        <v>800</v>
      </c>
      <c r="L219" s="80">
        <v>7.40625</v>
      </c>
      <c r="M219" s="79"/>
    </row>
    <row r="220" spans="1:13" s="34" customFormat="1" ht="18" customHeight="1">
      <c r="A220" s="84" t="s">
        <v>740</v>
      </c>
      <c r="B220" s="85" t="s">
        <v>741</v>
      </c>
      <c r="C220" s="76"/>
      <c r="D220" s="77">
        <v>4</v>
      </c>
      <c r="E220" s="78" t="s">
        <v>1606</v>
      </c>
      <c r="G220" s="80"/>
      <c r="H220" s="80"/>
      <c r="I220" s="79" t="s">
        <v>800</v>
      </c>
      <c r="J220" s="79" t="s">
        <v>800</v>
      </c>
      <c r="K220" s="79" t="s">
        <v>800</v>
      </c>
      <c r="L220" s="80" t="s">
        <v>800</v>
      </c>
      <c r="M220" s="79"/>
    </row>
    <row r="221" spans="1:13" s="34" customFormat="1" ht="18" customHeight="1">
      <c r="A221" s="34" t="s">
        <v>1226</v>
      </c>
      <c r="B221" s="34" t="s">
        <v>309</v>
      </c>
      <c r="C221" s="144">
        <v>1</v>
      </c>
      <c r="D221" s="77">
        <v>14</v>
      </c>
      <c r="E221" s="83"/>
      <c r="F221" s="80">
        <v>0.46875</v>
      </c>
      <c r="G221" s="80" t="s">
        <v>800</v>
      </c>
      <c r="H221" s="80">
        <v>0.46875</v>
      </c>
      <c r="I221" s="79" t="s">
        <v>800</v>
      </c>
      <c r="J221" s="79">
        <v>0.46875</v>
      </c>
      <c r="K221" s="79">
        <v>0.46875</v>
      </c>
      <c r="L221" s="80" t="s">
        <v>800</v>
      </c>
      <c r="M221" s="79"/>
    </row>
    <row r="222" spans="1:13" s="34" customFormat="1" ht="18" customHeight="1">
      <c r="A222" s="84" t="s">
        <v>1607</v>
      </c>
      <c r="B222" s="85" t="s">
        <v>1608</v>
      </c>
      <c r="C222" s="76"/>
      <c r="D222" s="77">
        <v>1</v>
      </c>
      <c r="E222" s="78" t="s">
        <v>1609</v>
      </c>
      <c r="G222" s="80"/>
      <c r="H222" s="80" t="s">
        <v>800</v>
      </c>
      <c r="I222" s="79" t="s">
        <v>800</v>
      </c>
      <c r="J222" s="79" t="s">
        <v>800</v>
      </c>
      <c r="K222" s="79" t="s">
        <v>800</v>
      </c>
      <c r="L222" s="80" t="s">
        <v>800</v>
      </c>
      <c r="M222" s="79"/>
    </row>
    <row r="223" spans="1:13" s="34" customFormat="1" ht="18" customHeight="1">
      <c r="A223" s="34" t="s">
        <v>36</v>
      </c>
      <c r="B223" s="34" t="s">
        <v>734</v>
      </c>
      <c r="C223" s="97">
        <v>26</v>
      </c>
      <c r="D223" s="98">
        <v>12</v>
      </c>
      <c r="E223" s="86"/>
      <c r="F223" s="80">
        <v>6.6875</v>
      </c>
      <c r="G223" s="80">
        <v>13.375</v>
      </c>
      <c r="H223" s="80">
        <v>6.6875</v>
      </c>
      <c r="I223" s="79"/>
      <c r="J223" s="79" t="s">
        <v>800</v>
      </c>
      <c r="K223" s="79" t="s">
        <v>800</v>
      </c>
      <c r="L223" s="80" t="s">
        <v>800</v>
      </c>
      <c r="M223" s="79"/>
    </row>
    <row r="224" spans="1:13" s="34" customFormat="1" ht="18" customHeight="1">
      <c r="A224" s="34" t="s">
        <v>735</v>
      </c>
      <c r="B224" s="34" t="s">
        <v>736</v>
      </c>
      <c r="C224" s="76">
        <v>7</v>
      </c>
      <c r="D224" s="77">
        <v>8</v>
      </c>
      <c r="E224" s="86"/>
      <c r="F224" s="80">
        <v>1.875</v>
      </c>
      <c r="G224" s="80" t="s">
        <v>800</v>
      </c>
      <c r="H224" s="80" t="s">
        <v>800</v>
      </c>
      <c r="I224" s="79" t="s">
        <v>800</v>
      </c>
      <c r="J224" s="79">
        <v>1.875</v>
      </c>
      <c r="K224" s="79">
        <v>1.875</v>
      </c>
      <c r="L224" s="80">
        <v>1.875</v>
      </c>
      <c r="M224" s="79"/>
    </row>
    <row r="225" spans="1:13" s="34" customFormat="1" ht="18" customHeight="1">
      <c r="A225" s="84" t="s">
        <v>737</v>
      </c>
      <c r="B225" s="34" t="s">
        <v>738</v>
      </c>
      <c r="C225" s="144">
        <v>2</v>
      </c>
      <c r="D225" s="142">
        <v>5</v>
      </c>
      <c r="E225" s="88" t="s">
        <v>1461</v>
      </c>
      <c r="G225" s="80" t="s">
        <v>800</v>
      </c>
      <c r="H225" s="80" t="s">
        <v>800</v>
      </c>
      <c r="I225" s="79" t="s">
        <v>800</v>
      </c>
      <c r="J225" s="79" t="s">
        <v>800</v>
      </c>
      <c r="K225" s="79" t="s">
        <v>800</v>
      </c>
      <c r="L225" s="80" t="s">
        <v>800</v>
      </c>
      <c r="M225" s="79">
        <f>C225+(D225/16)</f>
        <v>2.3125</v>
      </c>
    </row>
    <row r="226" spans="1:13" s="34" customFormat="1" ht="18" customHeight="1">
      <c r="A226" s="89" t="s">
        <v>144</v>
      </c>
      <c r="B226" s="89" t="s">
        <v>145</v>
      </c>
      <c r="C226" s="144">
        <v>13</v>
      </c>
      <c r="D226" s="142">
        <v>14</v>
      </c>
      <c r="E226" s="86"/>
      <c r="G226" s="80">
        <v>3.46875</v>
      </c>
      <c r="H226" s="80">
        <v>10.40625</v>
      </c>
      <c r="I226" s="79" t="s">
        <v>800</v>
      </c>
      <c r="J226" s="79" t="s">
        <v>800</v>
      </c>
      <c r="K226" s="79" t="s">
        <v>800</v>
      </c>
      <c r="L226" s="80" t="s">
        <v>800</v>
      </c>
      <c r="M226" s="79"/>
    </row>
    <row r="227" spans="1:13" s="34" customFormat="1" ht="18" customHeight="1">
      <c r="A227" s="89" t="s">
        <v>1228</v>
      </c>
      <c r="B227" s="89" t="s">
        <v>145</v>
      </c>
      <c r="C227" s="144">
        <v>1</v>
      </c>
      <c r="D227" s="142">
        <v>6</v>
      </c>
      <c r="E227" s="78" t="s">
        <v>1610</v>
      </c>
      <c r="G227" s="80"/>
      <c r="H227" s="80"/>
      <c r="I227" s="79" t="s">
        <v>800</v>
      </c>
      <c r="J227" s="79" t="s">
        <v>800</v>
      </c>
      <c r="K227" s="79" t="s">
        <v>800</v>
      </c>
      <c r="L227" s="80" t="s">
        <v>800</v>
      </c>
      <c r="M227" s="79"/>
    </row>
    <row r="228" spans="1:13" s="34" customFormat="1" ht="18" customHeight="1">
      <c r="A228" s="34" t="s">
        <v>70</v>
      </c>
      <c r="B228" s="34" t="s">
        <v>71</v>
      </c>
      <c r="C228" s="76">
        <v>11</v>
      </c>
      <c r="D228" s="77">
        <v>7</v>
      </c>
      <c r="E228" s="83"/>
      <c r="G228" s="80" t="s">
        <v>800</v>
      </c>
      <c r="H228" s="80">
        <v>5.71875</v>
      </c>
      <c r="I228" s="79" t="s">
        <v>800</v>
      </c>
      <c r="J228" s="79" t="s">
        <v>800</v>
      </c>
      <c r="K228" s="79" t="s">
        <v>800</v>
      </c>
      <c r="L228" s="80">
        <v>5.71875</v>
      </c>
      <c r="M228" s="79"/>
    </row>
    <row r="229" spans="1:13" s="34" customFormat="1" ht="18" customHeight="1">
      <c r="A229" s="34" t="s">
        <v>291</v>
      </c>
      <c r="B229" s="34" t="s">
        <v>739</v>
      </c>
      <c r="C229" s="76"/>
      <c r="D229" s="77">
        <v>0.1</v>
      </c>
      <c r="E229" s="78" t="s">
        <v>1611</v>
      </c>
      <c r="F229"/>
      <c r="G229" s="80"/>
      <c r="H229" s="80"/>
      <c r="I229" s="79" t="s">
        <v>800</v>
      </c>
      <c r="J229" s="79" t="s">
        <v>800</v>
      </c>
      <c r="K229" s="79" t="s">
        <v>800</v>
      </c>
      <c r="L229" s="80" t="s">
        <v>800</v>
      </c>
      <c r="M229" s="27"/>
    </row>
    <row r="230" spans="1:13" s="34" customFormat="1" ht="18" customHeight="1">
      <c r="A230" s="34" t="s">
        <v>150</v>
      </c>
      <c r="B230" s="34" t="s">
        <v>151</v>
      </c>
      <c r="C230" s="76"/>
      <c r="D230" s="77">
        <v>3</v>
      </c>
      <c r="E230" s="105" t="s">
        <v>1612</v>
      </c>
      <c r="G230" s="80"/>
      <c r="H230" s="80"/>
      <c r="I230" s="79"/>
      <c r="J230" s="79"/>
      <c r="K230" s="79"/>
      <c r="L230" s="80"/>
      <c r="M230" s="79"/>
    </row>
    <row r="231" spans="1:13" s="34" customFormat="1" ht="18" customHeight="1">
      <c r="A231" s="34" t="s">
        <v>126</v>
      </c>
      <c r="B231" s="34" t="s">
        <v>127</v>
      </c>
      <c r="C231" s="76">
        <v>1</v>
      </c>
      <c r="D231" s="77">
        <v>13</v>
      </c>
      <c r="E231" s="78" t="s">
        <v>1613</v>
      </c>
      <c r="G231" s="80"/>
      <c r="H231" s="80"/>
      <c r="I231" s="79"/>
      <c r="J231" s="79"/>
      <c r="K231" s="79" t="s">
        <v>800</v>
      </c>
      <c r="L231" s="80" t="s">
        <v>800</v>
      </c>
      <c r="M231" s="79"/>
    </row>
    <row r="232" spans="1:13" s="34" customFormat="1" ht="18" customHeight="1">
      <c r="A232" s="34" t="s">
        <v>114</v>
      </c>
      <c r="B232" s="34" t="s">
        <v>115</v>
      </c>
      <c r="C232" s="76">
        <v>6</v>
      </c>
      <c r="D232" s="77">
        <v>13</v>
      </c>
      <c r="E232" s="78"/>
      <c r="F232" s="80">
        <v>1.703125</v>
      </c>
      <c r="G232" s="80" t="s">
        <v>800</v>
      </c>
      <c r="H232" s="80">
        <v>1.703125</v>
      </c>
      <c r="I232" s="79" t="s">
        <v>800</v>
      </c>
      <c r="J232" s="79">
        <v>1.703125</v>
      </c>
      <c r="K232" s="79" t="s">
        <v>800</v>
      </c>
      <c r="L232" s="80">
        <v>1.703125</v>
      </c>
      <c r="M232" s="79"/>
    </row>
    <row r="233" spans="3:13" s="34" customFormat="1" ht="15" customHeight="1">
      <c r="C233" s="76"/>
      <c r="D233" s="77"/>
      <c r="E233" s="86"/>
      <c r="G233" s="80" t="s">
        <v>800</v>
      </c>
      <c r="H233" s="80" t="s">
        <v>800</v>
      </c>
      <c r="I233" s="79" t="s">
        <v>800</v>
      </c>
      <c r="J233" s="79" t="s">
        <v>800</v>
      </c>
      <c r="K233" s="79" t="s">
        <v>800</v>
      </c>
      <c r="L233" s="80" t="s">
        <v>800</v>
      </c>
      <c r="M233" s="79"/>
    </row>
    <row r="234" spans="2:13" s="34" customFormat="1" ht="18" customHeight="1" hidden="1">
      <c r="B234" s="34" t="s">
        <v>744</v>
      </c>
      <c r="C234" s="156"/>
      <c r="D234" s="77"/>
      <c r="E234" s="78"/>
      <c r="G234" s="80" t="s">
        <v>800</v>
      </c>
      <c r="H234" s="80" t="s">
        <v>800</v>
      </c>
      <c r="I234" s="79" t="s">
        <v>800</v>
      </c>
      <c r="J234" s="79" t="s">
        <v>800</v>
      </c>
      <c r="K234" s="79" t="s">
        <v>800</v>
      </c>
      <c r="L234" s="80" t="s">
        <v>800</v>
      </c>
      <c r="M234" s="79"/>
    </row>
    <row r="235" spans="2:13" s="34" customFormat="1" ht="18" customHeight="1">
      <c r="B235" s="34" t="s">
        <v>745</v>
      </c>
      <c r="C235" s="76">
        <v>5</v>
      </c>
      <c r="D235" s="77">
        <v>3</v>
      </c>
      <c r="E235" s="78"/>
      <c r="G235" s="80">
        <v>2.59375</v>
      </c>
      <c r="H235" s="80">
        <v>2.59375</v>
      </c>
      <c r="I235" s="79" t="s">
        <v>800</v>
      </c>
      <c r="J235" s="79" t="s">
        <v>800</v>
      </c>
      <c r="K235" s="79" t="s">
        <v>800</v>
      </c>
      <c r="L235" s="80" t="s">
        <v>800</v>
      </c>
      <c r="M235" s="79"/>
    </row>
    <row r="236" spans="2:12" ht="14.25" customHeight="1">
      <c r="B236" s="34" t="s">
        <v>1002</v>
      </c>
      <c r="C236" s="157"/>
      <c r="D236" s="103">
        <v>9</v>
      </c>
      <c r="E236" s="78" t="s">
        <v>1614</v>
      </c>
      <c r="G236" s="80"/>
      <c r="K236" s="27" t="s">
        <v>800</v>
      </c>
      <c r="L236" s="80" t="s">
        <v>800</v>
      </c>
    </row>
    <row r="237" spans="2:12" ht="18.75" customHeight="1">
      <c r="B237" s="34"/>
      <c r="C237" s="113"/>
      <c r="D237" s="103"/>
      <c r="E237" s="86"/>
      <c r="G237" s="92"/>
      <c r="I237" s="1"/>
      <c r="L237" s="80"/>
    </row>
    <row r="238" spans="3:12" ht="21.75" customHeight="1">
      <c r="C238" s="113">
        <f>SUM(C3:C236)</f>
        <v>602</v>
      </c>
      <c r="D238" s="133">
        <f>SUM(D3:D236)</f>
        <v>1076.3000000000004</v>
      </c>
      <c r="G238" s="158"/>
      <c r="L238" s="115"/>
    </row>
    <row r="239" spans="3:9" ht="12" customHeight="1">
      <c r="C239" s="113"/>
      <c r="D239" s="103"/>
      <c r="G239" s="115"/>
      <c r="I239" s="1"/>
    </row>
    <row r="240" spans="2:13" ht="18.75" customHeight="1">
      <c r="B240" s="2" t="s">
        <v>329</v>
      </c>
      <c r="C240" s="166">
        <f>C238+D238/16</f>
        <v>669.2687500000001</v>
      </c>
      <c r="D240" s="167"/>
      <c r="F240" s="4">
        <v>36.828125</v>
      </c>
      <c r="G240" s="4">
        <v>53.3125</v>
      </c>
      <c r="H240" s="10">
        <v>69.825</v>
      </c>
      <c r="I240" s="27">
        <v>99.23125</v>
      </c>
      <c r="J240" s="27">
        <v>68.565625</v>
      </c>
      <c r="K240" s="27">
        <v>118.709375</v>
      </c>
      <c r="L240" s="4">
        <v>136.278125</v>
      </c>
      <c r="M240" s="4">
        <f>SUM(M3:M236)</f>
        <v>14.01875</v>
      </c>
    </row>
    <row r="241" spans="3:13" ht="42" customHeight="1">
      <c r="C241" s="135"/>
      <c r="D241" s="136"/>
      <c r="E241" s="59" t="s">
        <v>1234</v>
      </c>
      <c r="F241" s="3">
        <v>1</v>
      </c>
      <c r="G241" s="3">
        <v>2</v>
      </c>
      <c r="H241" s="3">
        <v>2</v>
      </c>
      <c r="I241" s="1">
        <v>3</v>
      </c>
      <c r="J241" s="159">
        <v>2</v>
      </c>
      <c r="K241" s="159">
        <v>3</v>
      </c>
      <c r="L241" s="137">
        <v>4</v>
      </c>
      <c r="M241" s="5">
        <v>0.5</v>
      </c>
    </row>
    <row r="242" spans="2:12" ht="15.75" customHeight="1">
      <c r="B242" s="160"/>
      <c r="C242" s="137"/>
      <c r="D242" s="10"/>
      <c r="G242" s="161"/>
      <c r="H242" s="161"/>
      <c r="I242" s="159"/>
      <c r="J242" s="159"/>
      <c r="K242" s="159"/>
      <c r="L242" s="137"/>
    </row>
    <row r="243" spans="2:7" ht="18" customHeight="1">
      <c r="B243" s="160" t="s">
        <v>1420</v>
      </c>
      <c r="C243" s="119" t="s">
        <v>1615</v>
      </c>
      <c r="D243" s="103"/>
      <c r="G243" s="3"/>
    </row>
    <row r="244" spans="2:7" ht="18" customHeight="1">
      <c r="B244" s="160" t="s">
        <v>1422</v>
      </c>
      <c r="C244" s="119" t="s">
        <v>1616</v>
      </c>
      <c r="D244" s="103"/>
      <c r="G244" s="3"/>
    </row>
    <row r="245" spans="2:7" ht="18" customHeight="1">
      <c r="B245" s="160" t="s">
        <v>1424</v>
      </c>
      <c r="C245" s="162" t="s">
        <v>1617</v>
      </c>
      <c r="D245" s="103"/>
      <c r="E245" s="119"/>
      <c r="G245" s="3"/>
    </row>
    <row r="246" spans="3:7" ht="9.75" customHeight="1">
      <c r="C246" s="113"/>
      <c r="D246" s="10"/>
      <c r="G246" s="3"/>
    </row>
    <row r="247" spans="2:7" ht="18" customHeight="1">
      <c r="B247" s="2" t="s">
        <v>373</v>
      </c>
      <c r="C247" s="163" t="s">
        <v>1618</v>
      </c>
      <c r="D247" s="10"/>
      <c r="G247" s="3"/>
    </row>
    <row r="248" spans="2:7" ht="18" customHeight="1">
      <c r="B248" s="2" t="s">
        <v>374</v>
      </c>
      <c r="C248" s="163" t="s">
        <v>1619</v>
      </c>
      <c r="D248" s="10"/>
      <c r="G248" s="3"/>
    </row>
    <row r="249" spans="2:7" ht="18" customHeight="1">
      <c r="B249" s="2" t="s">
        <v>375</v>
      </c>
      <c r="C249" s="113"/>
      <c r="D249" s="10"/>
      <c r="E249" s="119"/>
      <c r="G249" s="3"/>
    </row>
    <row r="250" spans="2:7" ht="18" customHeight="1">
      <c r="B250" s="2" t="s">
        <v>376</v>
      </c>
      <c r="C250" s="113"/>
      <c r="D250" s="10"/>
      <c r="E250" s="138"/>
      <c r="G250" s="3"/>
    </row>
    <row r="251" spans="3:7" ht="10.5" customHeight="1">
      <c r="C251" s="113"/>
      <c r="G251" s="3"/>
    </row>
    <row r="252" spans="2:9" ht="18" customHeight="1">
      <c r="B252" s="2" t="s">
        <v>1430</v>
      </c>
      <c r="C252" s="164" t="s">
        <v>1620</v>
      </c>
      <c r="D252" s="10"/>
      <c r="E252" s="119" t="s">
        <v>1621</v>
      </c>
      <c r="G252" s="3"/>
      <c r="I252" s="123"/>
    </row>
    <row r="253" spans="3:9" ht="18" customHeight="1">
      <c r="C253" s="164"/>
      <c r="D253" s="10"/>
      <c r="E253" s="119" t="s">
        <v>1622</v>
      </c>
      <c r="G253" s="3"/>
      <c r="I253" s="123"/>
    </row>
    <row r="254" spans="2:7" ht="18" customHeight="1">
      <c r="B254" s="2" t="s">
        <v>1433</v>
      </c>
      <c r="C254" s="164" t="s">
        <v>1623</v>
      </c>
      <c r="D254" s="10"/>
      <c r="G254" s="3"/>
    </row>
    <row r="255" spans="3:7" ht="7.5" customHeight="1">
      <c r="C255" s="113"/>
      <c r="D255" s="10"/>
      <c r="G255" s="3"/>
    </row>
    <row r="256" spans="2:7" ht="18" customHeight="1">
      <c r="B256" s="160" t="s">
        <v>379</v>
      </c>
      <c r="C256" s="2" t="s">
        <v>1624</v>
      </c>
      <c r="D256" s="10"/>
      <c r="G256" s="3"/>
    </row>
    <row r="257" spans="2:7" ht="18" customHeight="1">
      <c r="B257" s="160" t="s">
        <v>380</v>
      </c>
      <c r="C257" s="2" t="s">
        <v>1625</v>
      </c>
      <c r="D257" s="10"/>
      <c r="G257" s="3"/>
    </row>
    <row r="258" spans="2:7" ht="18" customHeight="1">
      <c r="B258" s="160" t="s">
        <v>381</v>
      </c>
      <c r="C258" s="2" t="s">
        <v>1626</v>
      </c>
      <c r="D258" s="10"/>
      <c r="G258" s="3"/>
    </row>
    <row r="259" spans="2:7" ht="7.5" customHeight="1">
      <c r="B259" s="160"/>
      <c r="C259" s="114"/>
      <c r="D259" s="10"/>
      <c r="G259" s="3"/>
    </row>
    <row r="260" spans="2:10" ht="18" customHeight="1">
      <c r="B260" s="160" t="s">
        <v>1627</v>
      </c>
      <c r="C260" s="46" t="s">
        <v>1628</v>
      </c>
      <c r="D260" s="10"/>
      <c r="I260" s="1"/>
      <c r="J260" s="1"/>
    </row>
    <row r="261" spans="2:10" ht="18" customHeight="1">
      <c r="B261" s="160" t="s">
        <v>1629</v>
      </c>
      <c r="C261" s="46" t="s">
        <v>1630</v>
      </c>
      <c r="D261" s="10"/>
      <c r="I261" s="1"/>
      <c r="J261" s="1"/>
    </row>
    <row r="262" spans="2:10" ht="18" customHeight="1">
      <c r="B262" s="160" t="s">
        <v>1631</v>
      </c>
      <c r="C262" s="2" t="s">
        <v>1632</v>
      </c>
      <c r="D262" s="10"/>
      <c r="I262" s="1"/>
      <c r="J262" s="1"/>
    </row>
    <row r="263" spans="2:10" ht="7.5" customHeight="1">
      <c r="B263" s="160"/>
      <c r="C263" s="46"/>
      <c r="D263" s="10"/>
      <c r="I263" s="1"/>
      <c r="J263" s="1"/>
    </row>
    <row r="264" spans="2:10" ht="18" customHeight="1">
      <c r="B264" s="160" t="s">
        <v>1633</v>
      </c>
      <c r="C264" s="46" t="s">
        <v>1634</v>
      </c>
      <c r="D264" s="10"/>
      <c r="I264" s="1"/>
      <c r="J264" s="1"/>
    </row>
    <row r="265" spans="2:10" ht="18" customHeight="1">
      <c r="B265" s="160" t="s">
        <v>1635</v>
      </c>
      <c r="C265" s="2" t="s">
        <v>1636</v>
      </c>
      <c r="D265" s="10"/>
      <c r="I265" s="1"/>
      <c r="J265" s="1"/>
    </row>
    <row r="266" spans="2:10" ht="18" customHeight="1">
      <c r="B266" s="160" t="s">
        <v>1637</v>
      </c>
      <c r="C266" s="2" t="s">
        <v>1638</v>
      </c>
      <c r="D266" s="10"/>
      <c r="I266" s="1"/>
      <c r="J266" s="1"/>
    </row>
    <row r="267" spans="2:4" ht="8.25" customHeight="1">
      <c r="B267" s="160"/>
      <c r="C267" s="114"/>
      <c r="D267" s="10"/>
    </row>
    <row r="268" spans="2:11" ht="18" customHeight="1">
      <c r="B268" s="160" t="s">
        <v>1444</v>
      </c>
      <c r="C268" s="119"/>
      <c r="D268" s="10"/>
      <c r="I268" s="165"/>
      <c r="J268" s="123"/>
      <c r="K268" s="1"/>
    </row>
    <row r="269" spans="2:11" ht="7.5" customHeight="1">
      <c r="B269" s="160"/>
      <c r="C269" s="137"/>
      <c r="D269" s="10"/>
      <c r="E269" s="119"/>
      <c r="I269" s="165"/>
      <c r="J269" s="123"/>
      <c r="K269" s="1"/>
    </row>
    <row r="270" spans="2:4" ht="18" customHeight="1">
      <c r="B270" s="160" t="s">
        <v>1461</v>
      </c>
      <c r="C270" s="119" t="s">
        <v>1639</v>
      </c>
      <c r="D270" s="10"/>
    </row>
    <row r="271" spans="2:4" ht="18" customHeight="1">
      <c r="B271" s="160"/>
      <c r="C271" s="119" t="s">
        <v>1640</v>
      </c>
      <c r="D271" s="10"/>
    </row>
    <row r="272" ht="18" customHeight="1">
      <c r="E272" s="119"/>
    </row>
    <row r="273" ht="18" customHeight="1">
      <c r="E273" s="119"/>
    </row>
    <row r="274" ht="18" customHeight="1">
      <c r="E274" s="119"/>
    </row>
  </sheetData>
  <sheetProtection/>
  <mergeCells count="1">
    <mergeCell ref="C240:D240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75" zoomScaleNormal="75" workbookViewId="0" topLeftCell="A1">
      <selection activeCell="U6" sqref="U6"/>
    </sheetView>
  </sheetViews>
  <sheetFormatPr defaultColWidth="8.8515625" defaultRowHeight="12.75"/>
  <cols>
    <col min="1" max="1" width="14.8515625" style="6" customWidth="1"/>
    <col min="2" max="2" width="8.140625" style="13" customWidth="1"/>
    <col min="3" max="3" width="2.421875" style="13" customWidth="1"/>
    <col min="4" max="4" width="13.00390625" style="6" customWidth="1"/>
    <col min="5" max="5" width="8.7109375" style="6" bestFit="1" customWidth="1"/>
    <col min="6" max="6" width="2.421875" style="6" customWidth="1"/>
    <col min="7" max="7" width="13.00390625" style="6" customWidth="1"/>
    <col min="8" max="8" width="8.7109375" style="6" bestFit="1" customWidth="1"/>
    <col min="9" max="9" width="2.421875" style="6" customWidth="1"/>
    <col min="10" max="10" width="13.00390625" style="6" customWidth="1"/>
    <col min="11" max="11" width="8.7109375" style="14" bestFit="1" customWidth="1"/>
    <col min="12" max="12" width="2.421875" style="6" customWidth="1"/>
    <col min="13" max="13" width="15.28125" style="6" customWidth="1"/>
    <col min="14" max="14" width="6.8515625" style="6" customWidth="1"/>
    <col min="15" max="15" width="2.421875" style="6" customWidth="1"/>
    <col min="16" max="16" width="15.140625" style="32" customWidth="1"/>
    <col min="17" max="17" width="8.140625" style="6" customWidth="1"/>
    <col min="18" max="18" width="21.8515625" style="6" bestFit="1" customWidth="1"/>
    <col min="19" max="16384" width="8.8515625" style="6" customWidth="1"/>
  </cols>
  <sheetData>
    <row r="1" ht="19.5" customHeight="1">
      <c r="A1" s="19" t="s">
        <v>556</v>
      </c>
    </row>
    <row r="2" ht="9" customHeight="1"/>
    <row r="3" spans="2:14" ht="12">
      <c r="B3" s="13" t="s">
        <v>557</v>
      </c>
      <c r="E3" s="6" t="s">
        <v>557</v>
      </c>
      <c r="H3" s="6" t="s">
        <v>557</v>
      </c>
      <c r="K3" s="14" t="s">
        <v>557</v>
      </c>
      <c r="N3" s="6" t="s">
        <v>557</v>
      </c>
    </row>
    <row r="4" ht="9.75" customHeight="1"/>
    <row r="5" spans="1:16" ht="12">
      <c r="A5" s="8" t="s">
        <v>558</v>
      </c>
      <c r="D5" s="8" t="s">
        <v>559</v>
      </c>
      <c r="G5" s="8" t="s">
        <v>560</v>
      </c>
      <c r="J5" s="8" t="s">
        <v>561</v>
      </c>
      <c r="M5" s="8" t="s">
        <v>562</v>
      </c>
      <c r="P5" s="8" t="s">
        <v>893</v>
      </c>
    </row>
    <row r="6" ht="12">
      <c r="P6" s="6"/>
    </row>
    <row r="7" spans="1:16" ht="12">
      <c r="A7" s="8" t="s">
        <v>333</v>
      </c>
      <c r="D7" s="8" t="s">
        <v>333</v>
      </c>
      <c r="G7" s="8" t="s">
        <v>333</v>
      </c>
      <c r="J7" s="8" t="s">
        <v>333</v>
      </c>
      <c r="M7" s="8" t="s">
        <v>333</v>
      </c>
      <c r="P7" s="8" t="s">
        <v>333</v>
      </c>
    </row>
    <row r="8" spans="1:17" ht="12">
      <c r="A8" s="6" t="s">
        <v>563</v>
      </c>
      <c r="B8" s="9">
        <v>9.9</v>
      </c>
      <c r="C8" s="9"/>
      <c r="D8" s="6" t="s">
        <v>563</v>
      </c>
      <c r="E8" s="4">
        <v>36.65</v>
      </c>
      <c r="G8" s="6" t="s">
        <v>563</v>
      </c>
      <c r="H8" s="4">
        <v>27.95</v>
      </c>
      <c r="J8" s="6" t="s">
        <v>563</v>
      </c>
      <c r="K8" s="5">
        <v>21.85</v>
      </c>
      <c r="M8" s="6" t="s">
        <v>563</v>
      </c>
      <c r="N8" s="6">
        <v>34.97</v>
      </c>
      <c r="O8" s="32"/>
      <c r="P8" s="6" t="s">
        <v>563</v>
      </c>
      <c r="Q8" s="6">
        <v>80.5</v>
      </c>
    </row>
    <row r="9" spans="1:17" ht="12">
      <c r="A9" s="6" t="s">
        <v>564</v>
      </c>
      <c r="B9" s="9">
        <v>9</v>
      </c>
      <c r="C9" s="9"/>
      <c r="D9" s="6" t="s">
        <v>564</v>
      </c>
      <c r="E9" s="4">
        <v>36.05</v>
      </c>
      <c r="G9" s="6" t="s">
        <v>564</v>
      </c>
      <c r="H9" s="4">
        <v>28.35</v>
      </c>
      <c r="J9" s="6" t="s">
        <v>564</v>
      </c>
      <c r="K9" s="5">
        <v>21.85</v>
      </c>
      <c r="M9" s="6" t="s">
        <v>564</v>
      </c>
      <c r="N9" s="6">
        <v>34.97</v>
      </c>
      <c r="O9" s="32"/>
      <c r="P9" s="6" t="s">
        <v>896</v>
      </c>
      <c r="Q9" s="6">
        <v>37.3</v>
      </c>
    </row>
    <row r="10" spans="1:17" ht="12">
      <c r="A10" s="6" t="s">
        <v>565</v>
      </c>
      <c r="B10" s="9">
        <v>9.5</v>
      </c>
      <c r="C10" s="9"/>
      <c r="D10" s="6" t="s">
        <v>565</v>
      </c>
      <c r="E10" s="4">
        <v>35.85</v>
      </c>
      <c r="G10" s="6" t="s">
        <v>565</v>
      </c>
      <c r="H10" s="4">
        <v>26.65</v>
      </c>
      <c r="J10" s="6" t="s">
        <v>566</v>
      </c>
      <c r="K10" s="5">
        <v>23.02</v>
      </c>
      <c r="M10" s="6" t="s">
        <v>565</v>
      </c>
      <c r="N10" s="6">
        <v>34.97</v>
      </c>
      <c r="O10" s="32"/>
      <c r="P10" s="32" t="s">
        <v>897</v>
      </c>
      <c r="Q10" s="6">
        <v>77.2</v>
      </c>
    </row>
    <row r="11" spans="1:17" ht="12">
      <c r="A11" s="6" t="s">
        <v>567</v>
      </c>
      <c r="B11" s="9">
        <v>9</v>
      </c>
      <c r="C11" s="9"/>
      <c r="E11" s="7"/>
      <c r="G11" s="6" t="s">
        <v>568</v>
      </c>
      <c r="H11" s="4">
        <v>34.65</v>
      </c>
      <c r="M11" s="6" t="s">
        <v>567</v>
      </c>
      <c r="N11" s="6">
        <v>34.97</v>
      </c>
      <c r="O11" s="32"/>
      <c r="P11" s="6" t="s">
        <v>895</v>
      </c>
      <c r="Q11" s="6">
        <v>38.6</v>
      </c>
    </row>
    <row r="12" spans="1:18" ht="12">
      <c r="A12" s="6" t="s">
        <v>569</v>
      </c>
      <c r="B12" s="9">
        <v>10.25</v>
      </c>
      <c r="C12" s="9"/>
      <c r="G12" s="6" t="s">
        <v>570</v>
      </c>
      <c r="H12" s="4">
        <v>29.45</v>
      </c>
      <c r="M12" s="6" t="s">
        <v>598</v>
      </c>
      <c r="N12" s="6">
        <v>42</v>
      </c>
      <c r="O12" s="32"/>
      <c r="P12" s="6" t="s">
        <v>598</v>
      </c>
      <c r="Q12" s="6">
        <v>30.6</v>
      </c>
      <c r="R12" s="8" t="s">
        <v>571</v>
      </c>
    </row>
    <row r="13" spans="1:16" ht="12">
      <c r="A13" s="6" t="s">
        <v>572</v>
      </c>
      <c r="B13" s="9">
        <v>9.75</v>
      </c>
      <c r="C13" s="9"/>
      <c r="O13" s="32"/>
      <c r="P13" s="6"/>
    </row>
    <row r="14" spans="2:18" ht="12">
      <c r="B14" s="15">
        <f>SUM(B8:B13)</f>
        <v>57.4</v>
      </c>
      <c r="C14" s="15"/>
      <c r="E14" s="7">
        <f>SUM(E8:E10)</f>
        <v>108.54999999999998</v>
      </c>
      <c r="H14" s="7">
        <f>SUM(H8:H12)</f>
        <v>147.04999999999998</v>
      </c>
      <c r="K14" s="12">
        <f>SUM(K8:K10)</f>
        <v>66.72</v>
      </c>
      <c r="N14" s="8">
        <f>SUM(N8:N12)</f>
        <v>181.88</v>
      </c>
      <c r="O14" s="32"/>
      <c r="P14" s="6"/>
      <c r="Q14" s="8">
        <f>SUM(Q8:Q12)</f>
        <v>264.2</v>
      </c>
      <c r="R14" s="16">
        <f>A14+E14+H14+K14+N14+Q14</f>
        <v>768.3999999999999</v>
      </c>
    </row>
    <row r="15" spans="2:18" ht="7.5" customHeight="1">
      <c r="B15" s="15"/>
      <c r="C15" s="15"/>
      <c r="E15" s="7"/>
      <c r="H15" s="7"/>
      <c r="K15" s="12"/>
      <c r="O15" s="32"/>
      <c r="P15" s="6"/>
      <c r="R15" s="16"/>
    </row>
    <row r="16" spans="1:16" ht="12">
      <c r="A16" s="8" t="s">
        <v>334</v>
      </c>
      <c r="B16" s="9"/>
      <c r="C16" s="9"/>
      <c r="D16" s="8" t="s">
        <v>334</v>
      </c>
      <c r="G16" s="8" t="s">
        <v>334</v>
      </c>
      <c r="J16" s="8" t="s">
        <v>334</v>
      </c>
      <c r="M16" s="8" t="s">
        <v>334</v>
      </c>
      <c r="O16" s="32"/>
      <c r="P16" s="8" t="s">
        <v>334</v>
      </c>
    </row>
    <row r="17" spans="1:17" ht="12">
      <c r="A17" s="6" t="s">
        <v>573</v>
      </c>
      <c r="B17" s="9">
        <v>11</v>
      </c>
      <c r="C17" s="9"/>
      <c r="D17" s="6" t="s">
        <v>573</v>
      </c>
      <c r="E17" s="4">
        <v>31.35</v>
      </c>
      <c r="G17" s="6" t="s">
        <v>573</v>
      </c>
      <c r="H17" s="4">
        <v>27.85</v>
      </c>
      <c r="J17" s="6" t="s">
        <v>573</v>
      </c>
      <c r="K17" s="5">
        <v>20.97</v>
      </c>
      <c r="M17" s="6" t="s">
        <v>599</v>
      </c>
      <c r="N17" s="6">
        <f>31.15+23.22</f>
        <v>54.37</v>
      </c>
      <c r="O17" s="32"/>
      <c r="P17" s="6" t="s">
        <v>898</v>
      </c>
      <c r="Q17" s="6">
        <v>29</v>
      </c>
    </row>
    <row r="18" spans="1:17" ht="12">
      <c r="A18" s="6" t="s">
        <v>564</v>
      </c>
      <c r="B18" s="9">
        <v>11.75</v>
      </c>
      <c r="C18" s="9"/>
      <c r="D18" s="6" t="s">
        <v>574</v>
      </c>
      <c r="E18" s="4">
        <v>28.95</v>
      </c>
      <c r="G18" s="6" t="s">
        <v>564</v>
      </c>
      <c r="H18" s="4">
        <v>25.6</v>
      </c>
      <c r="J18" s="6" t="s">
        <v>575</v>
      </c>
      <c r="K18" s="9">
        <v>29</v>
      </c>
      <c r="M18" s="6" t="s">
        <v>600</v>
      </c>
      <c r="N18" s="6">
        <v>31.15</v>
      </c>
      <c r="O18" s="32"/>
      <c r="P18" s="6" t="s">
        <v>899</v>
      </c>
      <c r="Q18" s="6">
        <v>29</v>
      </c>
    </row>
    <row r="19" spans="1:17" ht="12">
      <c r="A19" s="6" t="s">
        <v>565</v>
      </c>
      <c r="B19" s="9">
        <v>10.6</v>
      </c>
      <c r="C19" s="9"/>
      <c r="D19" s="6" t="s">
        <v>576</v>
      </c>
      <c r="E19" s="4">
        <v>28.95</v>
      </c>
      <c r="G19" s="6" t="s">
        <v>576</v>
      </c>
      <c r="H19" s="4">
        <v>30</v>
      </c>
      <c r="J19" s="6" t="s">
        <v>577</v>
      </c>
      <c r="K19" s="9">
        <v>29</v>
      </c>
      <c r="M19" s="6" t="s">
        <v>578</v>
      </c>
      <c r="N19" s="6">
        <f>31.15+38.23</f>
        <v>69.38</v>
      </c>
      <c r="O19" s="32"/>
      <c r="P19" s="6" t="s">
        <v>900</v>
      </c>
      <c r="Q19" s="6">
        <v>50.3</v>
      </c>
    </row>
    <row r="20" spans="1:17" ht="12">
      <c r="A20" s="6" t="s">
        <v>567</v>
      </c>
      <c r="B20" s="9">
        <v>12.5</v>
      </c>
      <c r="C20" s="9"/>
      <c r="G20" s="6" t="s">
        <v>579</v>
      </c>
      <c r="H20" s="4">
        <v>29.65</v>
      </c>
      <c r="J20" s="6" t="s">
        <v>580</v>
      </c>
      <c r="K20" s="9">
        <v>29</v>
      </c>
      <c r="M20" s="6" t="s">
        <v>581</v>
      </c>
      <c r="N20" s="6">
        <v>22.93</v>
      </c>
      <c r="O20" s="32"/>
      <c r="P20" s="6" t="s">
        <v>901</v>
      </c>
      <c r="Q20" s="6">
        <v>51.8</v>
      </c>
    </row>
    <row r="21" spans="2:18" ht="12">
      <c r="B21" s="9"/>
      <c r="C21" s="9"/>
      <c r="G21" s="6" t="s">
        <v>583</v>
      </c>
      <c r="H21" s="4">
        <v>38.85</v>
      </c>
      <c r="J21" s="6" t="s">
        <v>584</v>
      </c>
      <c r="K21" s="9">
        <v>29</v>
      </c>
      <c r="M21" s="6" t="s">
        <v>585</v>
      </c>
      <c r="N21" s="6">
        <v>22.93</v>
      </c>
      <c r="O21" s="32"/>
      <c r="P21" s="6"/>
      <c r="R21" s="8" t="s">
        <v>582</v>
      </c>
    </row>
    <row r="22" spans="2:16" ht="12">
      <c r="B22" s="9"/>
      <c r="C22" s="9"/>
      <c r="H22" s="4"/>
      <c r="J22" s="6" t="s">
        <v>586</v>
      </c>
      <c r="K22" s="9">
        <v>29</v>
      </c>
      <c r="O22" s="32"/>
      <c r="P22" s="6"/>
    </row>
    <row r="23" spans="2:18" ht="12">
      <c r="B23" s="15">
        <f>SUM(B17:B20)</f>
        <v>45.85</v>
      </c>
      <c r="C23" s="15"/>
      <c r="E23" s="7">
        <f>SUM(E17:E19)</f>
        <v>89.25</v>
      </c>
      <c r="H23" s="7">
        <f>SUM(H17:H21)</f>
        <v>151.95</v>
      </c>
      <c r="K23" s="7">
        <f>SUM(K17:K22)</f>
        <v>165.97</v>
      </c>
      <c r="N23" s="8">
        <f>SUM(N17:N22)</f>
        <v>200.76</v>
      </c>
      <c r="O23" s="32"/>
      <c r="P23" s="6"/>
      <c r="Q23" s="8">
        <f>SUM(Q17:Q22)</f>
        <v>160.1</v>
      </c>
      <c r="R23" s="16">
        <f>A23+E23+H23+K23+N23+Q23</f>
        <v>768.03</v>
      </c>
    </row>
    <row r="24" spans="2:18" ht="7.5" customHeight="1">
      <c r="B24" s="15"/>
      <c r="C24" s="15"/>
      <c r="E24" s="7"/>
      <c r="H24" s="7"/>
      <c r="O24" s="32"/>
      <c r="P24" s="6"/>
      <c r="R24" s="16"/>
    </row>
    <row r="25" spans="1:16" ht="12">
      <c r="A25" s="8" t="s">
        <v>587</v>
      </c>
      <c r="B25" s="9"/>
      <c r="C25" s="9"/>
      <c r="D25" s="8" t="s">
        <v>587</v>
      </c>
      <c r="G25" s="8" t="s">
        <v>587</v>
      </c>
      <c r="J25" s="8" t="s">
        <v>587</v>
      </c>
      <c r="M25" s="8" t="s">
        <v>587</v>
      </c>
      <c r="O25" s="32"/>
      <c r="P25" s="8" t="s">
        <v>587</v>
      </c>
    </row>
    <row r="26" spans="1:18" ht="12">
      <c r="A26" s="6" t="s">
        <v>563</v>
      </c>
      <c r="B26" s="9">
        <v>15</v>
      </c>
      <c r="C26" s="9"/>
      <c r="D26" s="6" t="s">
        <v>563</v>
      </c>
      <c r="E26" s="4">
        <v>36.9</v>
      </c>
      <c r="G26" s="6" t="s">
        <v>563</v>
      </c>
      <c r="H26" s="4">
        <v>25.35</v>
      </c>
      <c r="J26" s="6" t="s">
        <v>563</v>
      </c>
      <c r="K26" s="5">
        <v>18.91</v>
      </c>
      <c r="M26" s="6" t="s">
        <v>781</v>
      </c>
      <c r="N26" s="6">
        <v>16.81</v>
      </c>
      <c r="O26" s="32"/>
      <c r="P26" s="6" t="s">
        <v>894</v>
      </c>
      <c r="Q26" s="6">
        <v>20.5</v>
      </c>
      <c r="R26" s="8" t="s">
        <v>588</v>
      </c>
    </row>
    <row r="27" spans="1:16" ht="12">
      <c r="A27" s="6" t="s">
        <v>564</v>
      </c>
      <c r="B27" s="9">
        <v>13.25</v>
      </c>
      <c r="C27" s="9"/>
      <c r="M27" s="6" t="s">
        <v>782</v>
      </c>
      <c r="N27" s="6">
        <v>16.81</v>
      </c>
      <c r="O27" s="32"/>
      <c r="P27" s="6"/>
    </row>
    <row r="28" spans="2:18" ht="12">
      <c r="B28" s="15">
        <f>SUM(B26:B27)</f>
        <v>28.25</v>
      </c>
      <c r="C28" s="15"/>
      <c r="E28" s="7">
        <f>SUM(E26:E26)</f>
        <v>36.9</v>
      </c>
      <c r="H28" s="7">
        <f>SUM(H26:H26)+SUM(I26:I26)/16</f>
        <v>25.35</v>
      </c>
      <c r="K28" s="7">
        <f>SUM(K26:K26)+SUM(L26:L26)/16</f>
        <v>18.91</v>
      </c>
      <c r="N28" s="8">
        <f>SUM(N26:N27)</f>
        <v>33.62</v>
      </c>
      <c r="O28" s="32"/>
      <c r="P28" s="6"/>
      <c r="Q28" s="8">
        <f>SUM(Q26:Q27)</f>
        <v>20.5</v>
      </c>
      <c r="R28" s="16">
        <f>A28+E28+H28+K28+N28+Q28</f>
        <v>135.28</v>
      </c>
    </row>
    <row r="29" spans="2:18" ht="7.5" customHeight="1">
      <c r="B29" s="15"/>
      <c r="C29" s="15"/>
      <c r="E29" s="7"/>
      <c r="H29" s="7"/>
      <c r="K29" s="7"/>
      <c r="O29" s="32"/>
      <c r="P29" s="6"/>
      <c r="R29" s="16"/>
    </row>
    <row r="30" spans="1:16" ht="12">
      <c r="A30" s="8" t="s">
        <v>589</v>
      </c>
      <c r="B30" s="9"/>
      <c r="C30" s="9"/>
      <c r="D30" s="8" t="s">
        <v>589</v>
      </c>
      <c r="G30" s="8" t="s">
        <v>589</v>
      </c>
      <c r="J30" s="8" t="s">
        <v>589</v>
      </c>
      <c r="M30" s="8" t="s">
        <v>589</v>
      </c>
      <c r="O30" s="32"/>
      <c r="P30" s="8" t="s">
        <v>589</v>
      </c>
    </row>
    <row r="31" spans="1:17" ht="12">
      <c r="A31" s="6" t="s">
        <v>349</v>
      </c>
      <c r="B31" s="9">
        <v>11.3</v>
      </c>
      <c r="C31" s="9"/>
      <c r="D31" s="6" t="s">
        <v>349</v>
      </c>
      <c r="E31" s="4">
        <v>17.25</v>
      </c>
      <c r="G31" s="6" t="s">
        <v>349</v>
      </c>
      <c r="H31" s="4">
        <v>27.6</v>
      </c>
      <c r="J31" s="6" t="s">
        <v>590</v>
      </c>
      <c r="K31" s="14">
        <v>56</v>
      </c>
      <c r="M31" s="6" t="s">
        <v>601</v>
      </c>
      <c r="N31" s="6">
        <v>10.37</v>
      </c>
      <c r="O31" s="32"/>
      <c r="P31" s="6" t="s">
        <v>601</v>
      </c>
      <c r="Q31" s="6">
        <v>14</v>
      </c>
    </row>
    <row r="32" spans="1:18" ht="12">
      <c r="A32" s="6" t="s">
        <v>591</v>
      </c>
      <c r="B32" s="9">
        <v>5.5</v>
      </c>
      <c r="C32" s="9"/>
      <c r="D32" s="6" t="s">
        <v>356</v>
      </c>
      <c r="E32" s="4">
        <v>18.85</v>
      </c>
      <c r="G32" s="6" t="s">
        <v>356</v>
      </c>
      <c r="H32" s="4">
        <v>26.55</v>
      </c>
      <c r="J32" s="6" t="s">
        <v>356</v>
      </c>
      <c r="K32" s="14">
        <v>10.8</v>
      </c>
      <c r="M32" s="6" t="s">
        <v>602</v>
      </c>
      <c r="N32" s="6">
        <v>9</v>
      </c>
      <c r="O32" s="32"/>
      <c r="P32" s="6" t="s">
        <v>602</v>
      </c>
      <c r="Q32" s="6">
        <v>13</v>
      </c>
      <c r="R32" s="8" t="s">
        <v>593</v>
      </c>
    </row>
    <row r="33" spans="1:16" ht="12">
      <c r="A33" s="6" t="s">
        <v>592</v>
      </c>
      <c r="B33" s="9">
        <v>5.5</v>
      </c>
      <c r="C33" s="9"/>
      <c r="J33" s="6" t="s">
        <v>601</v>
      </c>
      <c r="K33" s="14">
        <v>11.4</v>
      </c>
      <c r="O33" s="32"/>
      <c r="P33" s="6"/>
    </row>
    <row r="34" spans="2:18" ht="12">
      <c r="B34" s="15">
        <f>SUM(B31:B33)</f>
        <v>22.3</v>
      </c>
      <c r="C34" s="15"/>
      <c r="E34" s="7">
        <f>SUM(E31:E32)</f>
        <v>36.1</v>
      </c>
      <c r="H34" s="7">
        <f>SUM(H31:H32)</f>
        <v>54.150000000000006</v>
      </c>
      <c r="K34" s="7">
        <f>SUM(K31:K33)</f>
        <v>78.2</v>
      </c>
      <c r="N34" s="8">
        <f>SUM(N31:N33)</f>
        <v>19.369999999999997</v>
      </c>
      <c r="O34" s="32"/>
      <c r="P34" s="6"/>
      <c r="Q34" s="21">
        <f>SUM(Q31:Q33)</f>
        <v>27</v>
      </c>
      <c r="R34" s="16">
        <f>A34+E34+H34+K34+N34+Q34</f>
        <v>214.82</v>
      </c>
    </row>
    <row r="35" spans="2:17" ht="10.5" customHeight="1">
      <c r="B35" s="9"/>
      <c r="C35" s="9"/>
      <c r="O35" s="32"/>
      <c r="P35" s="6"/>
      <c r="Q35" s="14"/>
    </row>
    <row r="36" spans="2:17" ht="10.5" customHeight="1">
      <c r="B36" s="9"/>
      <c r="C36" s="9"/>
      <c r="O36" s="32"/>
      <c r="P36" s="6"/>
      <c r="Q36" s="14"/>
    </row>
    <row r="37" spans="2:17" ht="10.5" customHeight="1">
      <c r="B37" s="9"/>
      <c r="C37" s="9"/>
      <c r="O37" s="32"/>
      <c r="P37" s="6"/>
      <c r="Q37" s="14"/>
    </row>
    <row r="38" spans="1:19" ht="12">
      <c r="A38" s="8" t="s">
        <v>389</v>
      </c>
      <c r="B38" s="15">
        <f>B14+B23+B28+B34</f>
        <v>153.8</v>
      </c>
      <c r="C38" s="15"/>
      <c r="E38" s="17">
        <f>E14+E23+E28+E34</f>
        <v>270.8</v>
      </c>
      <c r="H38" s="17">
        <f>H14+H23+H28+H34</f>
        <v>378.5</v>
      </c>
      <c r="K38" s="17">
        <f>K14+K23+K28+K34</f>
        <v>329.8</v>
      </c>
      <c r="N38" s="17">
        <f>N14+N23+N28+N34</f>
        <v>435.63</v>
      </c>
      <c r="O38" s="32"/>
      <c r="P38" s="6"/>
      <c r="Q38" s="17">
        <f>Q14+Q23+Q28+Q34</f>
        <v>471.79999999999995</v>
      </c>
      <c r="R38" s="170" t="s">
        <v>1037</v>
      </c>
      <c r="S38" s="171"/>
    </row>
    <row r="39" spans="2:19" ht="15.75" customHeight="1">
      <c r="B39" s="9"/>
      <c r="C39" s="9"/>
      <c r="O39" s="32"/>
      <c r="P39" s="6"/>
      <c r="Q39" s="14"/>
      <c r="R39" s="51">
        <v>10</v>
      </c>
      <c r="S39" s="52">
        <v>2001</v>
      </c>
    </row>
    <row r="40" spans="1:19" ht="12">
      <c r="A40" s="8" t="s">
        <v>595</v>
      </c>
      <c r="O40" s="32"/>
      <c r="P40" s="6"/>
      <c r="Q40" s="14"/>
      <c r="R40" s="53">
        <v>30.109375</v>
      </c>
      <c r="S40" s="52">
        <v>2002</v>
      </c>
    </row>
    <row r="41" spans="1:19" ht="12">
      <c r="A41" s="8" t="s">
        <v>447</v>
      </c>
      <c r="B41" s="7">
        <v>36.84625</v>
      </c>
      <c r="C41" s="7"/>
      <c r="E41" s="7">
        <v>37.859375</v>
      </c>
      <c r="H41" s="7">
        <v>66.6250625</v>
      </c>
      <c r="K41" s="18">
        <v>45</v>
      </c>
      <c r="N41" s="8">
        <v>15.54</v>
      </c>
      <c r="O41" s="32"/>
      <c r="P41" s="6"/>
      <c r="Q41" s="21">
        <v>14.7</v>
      </c>
      <c r="R41" s="54">
        <v>127.75</v>
      </c>
      <c r="S41" s="55">
        <v>2003</v>
      </c>
    </row>
    <row r="42" spans="15:17" ht="6.75" customHeight="1" thickBot="1">
      <c r="O42" s="32"/>
      <c r="P42" s="6"/>
      <c r="Q42" s="14"/>
    </row>
    <row r="43" spans="1:19" ht="15" customHeight="1">
      <c r="A43" s="8"/>
      <c r="O43" s="32"/>
      <c r="P43" s="6"/>
      <c r="Q43" s="14"/>
      <c r="R43" s="48" t="s">
        <v>596</v>
      </c>
      <c r="S43" s="49"/>
    </row>
    <row r="44" spans="1:19" ht="12.75" thickBot="1">
      <c r="A44" s="8" t="s">
        <v>597</v>
      </c>
      <c r="B44" s="18">
        <f>B38+B41</f>
        <v>190.64625</v>
      </c>
      <c r="C44" s="7"/>
      <c r="E44" s="18">
        <f>E38+E41</f>
        <v>308.659375</v>
      </c>
      <c r="H44" s="18">
        <f>H38+H41</f>
        <v>445.1250625</v>
      </c>
      <c r="K44" s="18">
        <f>K38+K41</f>
        <v>374.8</v>
      </c>
      <c r="N44" s="18">
        <f>N38+N41</f>
        <v>451.17</v>
      </c>
      <c r="O44" s="32"/>
      <c r="P44" s="6"/>
      <c r="Q44" s="18">
        <f>Q38+Q41</f>
        <v>486.49999999999994</v>
      </c>
      <c r="R44" s="47">
        <f>B44+E44+H44+K44+N44+Q44+R40+R41+R39</f>
        <v>2424.7600625</v>
      </c>
      <c r="S44" s="50"/>
    </row>
    <row r="45" spans="1:18" ht="12">
      <c r="A45" s="8"/>
      <c r="B45" s="18"/>
      <c r="C45" s="7"/>
      <c r="E45" s="18"/>
      <c r="H45" s="18"/>
      <c r="K45" s="18"/>
      <c r="N45" s="18"/>
      <c r="P45" s="6"/>
      <c r="Q45" s="18"/>
      <c r="R45" s="7"/>
    </row>
    <row r="46" spans="1:18" ht="12">
      <c r="A46" s="8"/>
      <c r="B46" s="18"/>
      <c r="C46" s="7"/>
      <c r="E46" s="18"/>
      <c r="H46" s="18"/>
      <c r="K46" s="18"/>
      <c r="N46" s="18"/>
      <c r="P46" s="6"/>
      <c r="Q46" s="18"/>
      <c r="R46" s="7"/>
    </row>
    <row r="47" ht="12">
      <c r="P47" s="6"/>
    </row>
    <row r="48" spans="1:17" ht="12">
      <c r="A48" s="8" t="s">
        <v>783</v>
      </c>
      <c r="B48" s="18">
        <v>84</v>
      </c>
      <c r="E48" s="21">
        <v>121</v>
      </c>
      <c r="H48" s="21">
        <v>149</v>
      </c>
      <c r="K48" s="21">
        <v>157</v>
      </c>
      <c r="N48" s="21">
        <v>190</v>
      </c>
      <c r="P48" s="6"/>
      <c r="Q48" s="21">
        <v>205</v>
      </c>
    </row>
  </sheetData>
  <sheetProtection/>
  <mergeCells count="1">
    <mergeCell ref="R38:S38"/>
  </mergeCells>
  <printOptions gridLines="1"/>
  <pageMargins left="0.75" right="0.75" top="1.25" bottom="1" header="0.5" footer="0.5"/>
  <pageSetup fitToHeight="1" fitToWidth="1" horizontalDpi="600" verticalDpi="600" orientation="landscape" scale="76"/>
  <headerFooter alignWithMargins="0">
    <oddHeader>&amp;C&amp;14Big Woods Seed Overview
2001 - 2009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0"/>
  <sheetViews>
    <sheetView workbookViewId="0" topLeftCell="A1">
      <selection activeCell="A1" sqref="A1"/>
    </sheetView>
  </sheetViews>
  <sheetFormatPr defaultColWidth="8.8515625" defaultRowHeight="12.75"/>
  <cols>
    <col min="1" max="1" width="28.421875" style="2" customWidth="1"/>
    <col min="2" max="2" width="26.7109375" style="2" customWidth="1"/>
    <col min="3" max="3" width="9.421875" style="3" customWidth="1"/>
    <col min="4" max="6" width="9.140625" style="2" customWidth="1"/>
    <col min="7" max="16384" width="8.8515625" style="2" customWidth="1"/>
  </cols>
  <sheetData>
    <row r="1" ht="12">
      <c r="A1" s="2" t="s">
        <v>1062</v>
      </c>
    </row>
    <row r="2" spans="1:3" ht="17.25" customHeight="1">
      <c r="A2" s="8" t="s">
        <v>1061</v>
      </c>
      <c r="B2" s="36" t="s">
        <v>1020</v>
      </c>
      <c r="C2" s="2"/>
    </row>
    <row r="3" spans="2:3" ht="12">
      <c r="B3" s="38"/>
      <c r="C3" s="2"/>
    </row>
    <row r="4" spans="1:6" s="38" customFormat="1" ht="12">
      <c r="A4" s="38" t="s">
        <v>154</v>
      </c>
      <c r="B4" s="39" t="s">
        <v>155</v>
      </c>
      <c r="C4" s="40"/>
      <c r="D4" s="2"/>
      <c r="E4" s="2"/>
      <c r="F4" s="2"/>
    </row>
    <row r="5" spans="1:6" s="38" customFormat="1" ht="12">
      <c r="A5" s="2" t="s">
        <v>146</v>
      </c>
      <c r="B5" s="2" t="s">
        <v>147</v>
      </c>
      <c r="C5" s="40"/>
      <c r="D5" s="2"/>
      <c r="E5" s="2"/>
      <c r="F5" s="2"/>
    </row>
    <row r="6" spans="1:6" s="38" customFormat="1" ht="12">
      <c r="A6" s="38" t="s">
        <v>305</v>
      </c>
      <c r="B6" s="39" t="s">
        <v>306</v>
      </c>
      <c r="C6" s="40"/>
      <c r="D6" s="2"/>
      <c r="E6" s="2"/>
      <c r="F6" s="2"/>
    </row>
    <row r="7" spans="1:6" s="38" customFormat="1" ht="12">
      <c r="A7" s="38" t="s">
        <v>248</v>
      </c>
      <c r="B7" s="39" t="s">
        <v>249</v>
      </c>
      <c r="C7" s="40"/>
      <c r="D7" s="2"/>
      <c r="E7" s="2"/>
      <c r="F7" s="2"/>
    </row>
    <row r="8" spans="1:6" s="38" customFormat="1" ht="12">
      <c r="A8" s="38" t="s">
        <v>62</v>
      </c>
      <c r="B8" s="39" t="s">
        <v>63</v>
      </c>
      <c r="C8" s="40"/>
      <c r="D8" s="2"/>
      <c r="E8" s="2"/>
      <c r="F8" s="2"/>
    </row>
    <row r="9" spans="1:6" s="38" customFormat="1" ht="12">
      <c r="A9" s="38" t="s">
        <v>53</v>
      </c>
      <c r="B9" s="39" t="s">
        <v>54</v>
      </c>
      <c r="C9" s="40"/>
      <c r="D9" s="2"/>
      <c r="E9" s="2"/>
      <c r="F9" s="2"/>
    </row>
    <row r="10" spans="1:6" s="38" customFormat="1" ht="12">
      <c r="A10" s="38" t="s">
        <v>250</v>
      </c>
      <c r="B10" s="39" t="s">
        <v>251</v>
      </c>
      <c r="C10" s="40"/>
      <c r="D10" s="2"/>
      <c r="E10" s="2"/>
      <c r="F10" s="2"/>
    </row>
    <row r="11" spans="1:6" s="38" customFormat="1" ht="12">
      <c r="A11" s="2" t="s">
        <v>101</v>
      </c>
      <c r="B11" s="2" t="s">
        <v>102</v>
      </c>
      <c r="C11" s="40"/>
      <c r="D11" s="2"/>
      <c r="E11" s="2"/>
      <c r="F11" s="2"/>
    </row>
    <row r="12" spans="1:6" s="38" customFormat="1" ht="12">
      <c r="A12" s="2" t="s">
        <v>233</v>
      </c>
      <c r="B12" s="2" t="s">
        <v>234</v>
      </c>
      <c r="C12" s="40"/>
      <c r="D12" s="2"/>
      <c r="E12" s="2"/>
      <c r="F12" s="2"/>
    </row>
    <row r="13" spans="1:6" s="38" customFormat="1" ht="12">
      <c r="A13" s="38" t="s">
        <v>231</v>
      </c>
      <c r="B13" s="39" t="s">
        <v>232</v>
      </c>
      <c r="C13" s="40"/>
      <c r="D13" s="2"/>
      <c r="E13" s="2"/>
      <c r="F13" s="2"/>
    </row>
    <row r="14" spans="1:6" s="38" customFormat="1" ht="12">
      <c r="A14" s="38" t="s">
        <v>220</v>
      </c>
      <c r="B14" s="39" t="s">
        <v>221</v>
      </c>
      <c r="C14" s="40"/>
      <c r="D14" s="2"/>
      <c r="E14" s="2"/>
      <c r="F14" s="2"/>
    </row>
    <row r="15" spans="1:6" s="38" customFormat="1" ht="12">
      <c r="A15" s="2" t="s">
        <v>255</v>
      </c>
      <c r="B15" s="2" t="s">
        <v>256</v>
      </c>
      <c r="C15" s="40"/>
      <c r="D15" s="2"/>
      <c r="E15" s="2"/>
      <c r="F15" s="2"/>
    </row>
    <row r="16" spans="1:6" s="38" customFormat="1" ht="12">
      <c r="A16" s="38" t="s">
        <v>112</v>
      </c>
      <c r="B16" s="39" t="s">
        <v>113</v>
      </c>
      <c r="C16" s="40"/>
      <c r="D16" s="2"/>
      <c r="E16" s="2"/>
      <c r="F16" s="2"/>
    </row>
    <row r="17" spans="1:6" s="38" customFormat="1" ht="12">
      <c r="A17" s="38" t="s">
        <v>790</v>
      </c>
      <c r="B17" s="39" t="s">
        <v>261</v>
      </c>
      <c r="C17" s="40"/>
      <c r="D17" s="2"/>
      <c r="E17" s="2"/>
      <c r="F17" s="2"/>
    </row>
    <row r="18" spans="2:6" s="38" customFormat="1" ht="12">
      <c r="B18" s="39" t="s">
        <v>327</v>
      </c>
      <c r="C18" s="40"/>
      <c r="D18" s="2"/>
      <c r="E18" s="2"/>
      <c r="F18" s="2"/>
    </row>
    <row r="19" spans="2:6" s="38" customFormat="1" ht="12">
      <c r="B19" s="39"/>
      <c r="C19" s="40"/>
      <c r="D19" s="2"/>
      <c r="E19" s="2"/>
      <c r="F19" s="2"/>
    </row>
    <row r="20" spans="1:5" s="38" customFormat="1" ht="12">
      <c r="A20" s="41" t="s">
        <v>329</v>
      </c>
      <c r="B20" s="59" t="s">
        <v>1063</v>
      </c>
      <c r="C20" s="2"/>
      <c r="D20" s="2"/>
      <c r="E20" s="2"/>
    </row>
    <row r="21" spans="2:6" s="38" customFormat="1" ht="12">
      <c r="B21" s="60"/>
      <c r="C21" s="40"/>
      <c r="D21" s="2"/>
      <c r="E21" s="2"/>
      <c r="F21" s="2"/>
    </row>
    <row r="22" spans="1:5" s="38" customFormat="1" ht="15" customHeight="1">
      <c r="A22" s="41" t="s">
        <v>328</v>
      </c>
      <c r="B22" s="61">
        <v>14</v>
      </c>
      <c r="C22" s="2"/>
      <c r="D22" s="2"/>
      <c r="E22" s="2"/>
    </row>
    <row r="23" ht="12">
      <c r="C23" s="2"/>
    </row>
    <row r="24" ht="12">
      <c r="C24" s="2"/>
    </row>
    <row r="25" ht="12">
      <c r="C25" s="2"/>
    </row>
    <row r="26" ht="12">
      <c r="C26" s="2"/>
    </row>
    <row r="27" ht="12">
      <c r="C27" s="2"/>
    </row>
    <row r="28" ht="12">
      <c r="C28" s="2"/>
    </row>
    <row r="29" ht="12">
      <c r="C29" s="2"/>
    </row>
    <row r="30" ht="12">
      <c r="C30" s="2"/>
    </row>
    <row r="31" ht="12">
      <c r="C31" s="2"/>
    </row>
    <row r="32" ht="12">
      <c r="C32" s="2"/>
    </row>
    <row r="33" ht="12">
      <c r="C33" s="2"/>
    </row>
    <row r="34" ht="12">
      <c r="C34" s="2"/>
    </row>
    <row r="35" ht="12">
      <c r="C35" s="2"/>
    </row>
    <row r="36" ht="12">
      <c r="C36" s="2"/>
    </row>
    <row r="37" ht="12">
      <c r="C37" s="2"/>
    </row>
    <row r="38" ht="12">
      <c r="C38" s="2"/>
    </row>
    <row r="39" ht="12">
      <c r="C39" s="2"/>
    </row>
    <row r="40" ht="12">
      <c r="C40" s="2"/>
    </row>
    <row r="41" ht="12">
      <c r="C41" s="2"/>
    </row>
    <row r="42" ht="12">
      <c r="C42" s="2"/>
    </row>
    <row r="43" ht="12">
      <c r="C43" s="2"/>
    </row>
    <row r="44" ht="12">
      <c r="C44" s="2"/>
    </row>
    <row r="45" ht="12">
      <c r="C45" s="2"/>
    </row>
    <row r="46" ht="12">
      <c r="C46" s="2"/>
    </row>
    <row r="47" ht="12">
      <c r="C47" s="2"/>
    </row>
    <row r="48" ht="12">
      <c r="C48" s="2"/>
    </row>
    <row r="49" ht="12">
      <c r="C49" s="2"/>
    </row>
    <row r="50" ht="12">
      <c r="C50" s="2"/>
    </row>
    <row r="51" ht="12">
      <c r="C51" s="2"/>
    </row>
    <row r="52" ht="12">
      <c r="C52" s="2"/>
    </row>
    <row r="53" ht="12">
      <c r="C53" s="2"/>
    </row>
    <row r="54" ht="12">
      <c r="C54" s="2"/>
    </row>
    <row r="55" ht="12">
      <c r="C55" s="2"/>
    </row>
    <row r="56" ht="12">
      <c r="C56" s="2"/>
    </row>
    <row r="57" ht="12">
      <c r="C57" s="2"/>
    </row>
    <row r="58" ht="12">
      <c r="C58" s="2"/>
    </row>
    <row r="59" ht="12">
      <c r="C59" s="2"/>
    </row>
    <row r="60" ht="12">
      <c r="C60" s="2"/>
    </row>
    <row r="61" ht="12">
      <c r="C61" s="2"/>
    </row>
    <row r="62" ht="12">
      <c r="C62" s="2"/>
    </row>
    <row r="63" ht="12">
      <c r="C63" s="2"/>
    </row>
    <row r="64" ht="12">
      <c r="C64" s="2"/>
    </row>
    <row r="65" ht="12">
      <c r="C65" s="2"/>
    </row>
    <row r="66" ht="12">
      <c r="C66" s="2"/>
    </row>
    <row r="67" ht="12">
      <c r="C67" s="2"/>
    </row>
    <row r="68" ht="12">
      <c r="C68" s="2"/>
    </row>
    <row r="69" ht="12">
      <c r="C69" s="2"/>
    </row>
    <row r="70" ht="12">
      <c r="C70" s="2"/>
    </row>
    <row r="71" ht="12">
      <c r="C71" s="2"/>
    </row>
    <row r="72" ht="12">
      <c r="C72" s="2"/>
    </row>
    <row r="73" ht="12">
      <c r="C73" s="2"/>
    </row>
    <row r="74" ht="12">
      <c r="C74" s="2"/>
    </row>
    <row r="75" ht="12">
      <c r="C75" s="2"/>
    </row>
    <row r="76" ht="12">
      <c r="C76" s="2"/>
    </row>
    <row r="77" ht="12">
      <c r="C77" s="2"/>
    </row>
    <row r="78" ht="12">
      <c r="C78" s="2"/>
    </row>
    <row r="79" ht="12">
      <c r="C79" s="2"/>
    </row>
    <row r="80" ht="12">
      <c r="C80" s="2"/>
    </row>
    <row r="81" ht="12">
      <c r="C81" s="2"/>
    </row>
    <row r="82" ht="12">
      <c r="C82" s="2"/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  <row r="92" ht="12">
      <c r="C92" s="2"/>
    </row>
    <row r="93" ht="12">
      <c r="C93" s="2"/>
    </row>
    <row r="94" ht="12">
      <c r="C94" s="2"/>
    </row>
    <row r="95" ht="12">
      <c r="C95" s="2"/>
    </row>
    <row r="96" ht="12">
      <c r="C96" s="2"/>
    </row>
    <row r="97" ht="12">
      <c r="C97" s="2"/>
    </row>
    <row r="98" ht="12">
      <c r="C98" s="2"/>
    </row>
    <row r="99" ht="12">
      <c r="C99" s="2"/>
    </row>
    <row r="100" ht="12">
      <c r="C100" s="2"/>
    </row>
    <row r="101" ht="12">
      <c r="C101" s="2"/>
    </row>
    <row r="102" ht="12">
      <c r="C102" s="2"/>
    </row>
    <row r="103" ht="12">
      <c r="C103" s="2"/>
    </row>
    <row r="104" ht="12">
      <c r="C104" s="2"/>
    </row>
    <row r="105" ht="12">
      <c r="C105" s="2"/>
    </row>
    <row r="106" ht="12">
      <c r="C106" s="2"/>
    </row>
    <row r="107" ht="12">
      <c r="C107" s="2"/>
    </row>
    <row r="108" ht="12">
      <c r="C108" s="2"/>
    </row>
    <row r="109" ht="12">
      <c r="C109" s="2"/>
    </row>
    <row r="110" ht="12">
      <c r="C110" s="2"/>
    </row>
    <row r="111" ht="12">
      <c r="C111" s="2"/>
    </row>
    <row r="112" ht="12">
      <c r="C112" s="2"/>
    </row>
    <row r="113" ht="12">
      <c r="C113" s="2"/>
    </row>
    <row r="114" ht="12">
      <c r="C114" s="2"/>
    </row>
    <row r="115" ht="12">
      <c r="C115" s="2"/>
    </row>
    <row r="116" ht="12">
      <c r="C116" s="2"/>
    </row>
    <row r="117" ht="12">
      <c r="C117" s="2"/>
    </row>
    <row r="118" ht="12">
      <c r="C118" s="2"/>
    </row>
    <row r="119" ht="12">
      <c r="C119" s="2"/>
    </row>
    <row r="120" ht="12">
      <c r="C120" s="2"/>
    </row>
    <row r="121" ht="12">
      <c r="C121" s="2"/>
    </row>
    <row r="122" ht="12">
      <c r="C122" s="2"/>
    </row>
    <row r="123" ht="12">
      <c r="C123" s="2"/>
    </row>
    <row r="124" ht="12">
      <c r="C124" s="2"/>
    </row>
    <row r="125" ht="12">
      <c r="C125" s="2"/>
    </row>
    <row r="126" ht="12">
      <c r="C126" s="2"/>
    </row>
    <row r="127" ht="12">
      <c r="C127" s="2"/>
    </row>
    <row r="128" ht="12">
      <c r="C128" s="2"/>
    </row>
    <row r="129" ht="12">
      <c r="C129" s="2"/>
    </row>
    <row r="130" ht="12">
      <c r="C130" s="2"/>
    </row>
    <row r="131" ht="12">
      <c r="C131" s="2"/>
    </row>
    <row r="132" ht="12">
      <c r="C132" s="2"/>
    </row>
    <row r="133" ht="12">
      <c r="C133" s="2"/>
    </row>
    <row r="134" ht="12">
      <c r="C134" s="2"/>
    </row>
    <row r="135" ht="12">
      <c r="C135" s="2"/>
    </row>
    <row r="136" ht="12">
      <c r="C136" s="2"/>
    </row>
    <row r="137" ht="12">
      <c r="C137" s="2"/>
    </row>
    <row r="138" ht="12">
      <c r="C138" s="2"/>
    </row>
    <row r="139" ht="12">
      <c r="C139" s="2"/>
    </row>
    <row r="140" ht="12">
      <c r="C140" s="2"/>
    </row>
    <row r="141" ht="12">
      <c r="C141" s="2"/>
    </row>
    <row r="142" ht="12">
      <c r="C142" s="2"/>
    </row>
    <row r="143" ht="12">
      <c r="C143" s="2"/>
    </row>
    <row r="144" ht="12">
      <c r="C144" s="2"/>
    </row>
    <row r="145" ht="12">
      <c r="C145" s="2"/>
    </row>
    <row r="146" ht="12">
      <c r="C146" s="2"/>
    </row>
    <row r="147" ht="12">
      <c r="C147" s="2"/>
    </row>
    <row r="148" ht="12">
      <c r="C148" s="2"/>
    </row>
    <row r="149" ht="12">
      <c r="C149" s="2"/>
    </row>
    <row r="150" ht="12">
      <c r="C150" s="2"/>
    </row>
    <row r="151" ht="12">
      <c r="C151" s="2"/>
    </row>
    <row r="152" ht="12">
      <c r="C152" s="2"/>
    </row>
    <row r="153" ht="12">
      <c r="C153" s="2"/>
    </row>
    <row r="154" ht="12">
      <c r="C154" s="2"/>
    </row>
    <row r="155" ht="12">
      <c r="C155" s="2"/>
    </row>
    <row r="156" ht="12">
      <c r="C156" s="2"/>
    </row>
    <row r="157" ht="12">
      <c r="C157" s="2"/>
    </row>
    <row r="158" ht="12">
      <c r="C158" s="2"/>
    </row>
    <row r="159" ht="12">
      <c r="C159" s="2"/>
    </row>
    <row r="160" ht="12">
      <c r="C160" s="2"/>
    </row>
    <row r="161" ht="12">
      <c r="C161" s="2"/>
    </row>
    <row r="162" ht="12">
      <c r="C162" s="2"/>
    </row>
    <row r="163" ht="12">
      <c r="C163" s="2"/>
    </row>
    <row r="164" ht="12">
      <c r="C164" s="2"/>
    </row>
    <row r="165" ht="12">
      <c r="C165" s="2"/>
    </row>
    <row r="166" ht="12">
      <c r="C166" s="2"/>
    </row>
    <row r="167" ht="12">
      <c r="C167" s="2"/>
    </row>
    <row r="168" ht="12">
      <c r="C168" s="2"/>
    </row>
    <row r="169" ht="12">
      <c r="C169" s="2"/>
    </row>
    <row r="170" ht="12">
      <c r="C170" s="2"/>
    </row>
    <row r="171" ht="12">
      <c r="C171" s="2"/>
    </row>
    <row r="172" ht="12">
      <c r="C172" s="2"/>
    </row>
    <row r="173" ht="12">
      <c r="C173" s="2"/>
    </row>
    <row r="174" ht="12">
      <c r="C174" s="2"/>
    </row>
    <row r="175" ht="12">
      <c r="C175" s="2"/>
    </row>
    <row r="176" ht="12">
      <c r="C176" s="2"/>
    </row>
    <row r="177" ht="12">
      <c r="C177" s="2"/>
    </row>
    <row r="178" ht="12">
      <c r="C178" s="2"/>
    </row>
    <row r="179" ht="12">
      <c r="C179" s="2"/>
    </row>
    <row r="180" ht="12">
      <c r="C180" s="2"/>
    </row>
    <row r="181" ht="12">
      <c r="C181" s="2"/>
    </row>
    <row r="182" ht="12">
      <c r="C182" s="2"/>
    </row>
    <row r="183" ht="12">
      <c r="C183" s="2"/>
    </row>
    <row r="184" ht="12">
      <c r="C184" s="2"/>
    </row>
    <row r="185" ht="12">
      <c r="C185" s="2"/>
    </row>
    <row r="186" ht="12">
      <c r="C186" s="2"/>
    </row>
    <row r="187" ht="12">
      <c r="C187" s="2"/>
    </row>
    <row r="188" ht="12">
      <c r="C188" s="2"/>
    </row>
    <row r="189" ht="12">
      <c r="C189" s="2"/>
    </row>
    <row r="190" ht="12">
      <c r="C190" s="2"/>
    </row>
    <row r="191" ht="12">
      <c r="C191" s="2"/>
    </row>
    <row r="192" ht="12">
      <c r="C192" s="2"/>
    </row>
    <row r="193" ht="12">
      <c r="C193" s="2"/>
    </row>
    <row r="194" ht="12">
      <c r="C194" s="2"/>
    </row>
    <row r="195" ht="12">
      <c r="C195" s="2"/>
    </row>
    <row r="196" ht="12">
      <c r="C196" s="2"/>
    </row>
    <row r="197" ht="12">
      <c r="C197" s="2"/>
    </row>
    <row r="198" ht="12">
      <c r="C198" s="2"/>
    </row>
    <row r="199" ht="12">
      <c r="C199" s="2"/>
    </row>
    <row r="200" ht="12">
      <c r="C200" s="2"/>
    </row>
    <row r="201" ht="12">
      <c r="C201" s="2"/>
    </row>
    <row r="202" ht="12">
      <c r="C202" s="2"/>
    </row>
    <row r="203" ht="12">
      <c r="C203" s="2"/>
    </row>
    <row r="204" ht="12">
      <c r="C204" s="2"/>
    </row>
    <row r="205" ht="12">
      <c r="C205" s="2"/>
    </row>
    <row r="206" ht="12">
      <c r="C206" s="2"/>
    </row>
    <row r="207" ht="12">
      <c r="C207" s="2"/>
    </row>
    <row r="208" ht="12">
      <c r="C208" s="2"/>
    </row>
    <row r="209" ht="12">
      <c r="C209" s="2"/>
    </row>
    <row r="210" ht="12">
      <c r="C210" s="2"/>
    </row>
    <row r="211" ht="12">
      <c r="C211" s="2"/>
    </row>
    <row r="212" ht="12">
      <c r="C212" s="2"/>
    </row>
    <row r="213" ht="12">
      <c r="C213" s="2"/>
    </row>
    <row r="214" ht="12">
      <c r="C214" s="2"/>
    </row>
    <row r="215" ht="12">
      <c r="C215" s="2"/>
    </row>
    <row r="216" ht="12">
      <c r="C216" s="2"/>
    </row>
    <row r="217" ht="12">
      <c r="C217" s="2"/>
    </row>
    <row r="218" ht="12">
      <c r="C218" s="2"/>
    </row>
    <row r="219" ht="12">
      <c r="C219" s="2"/>
    </row>
    <row r="220" ht="12">
      <c r="C220" s="2"/>
    </row>
    <row r="221" ht="12">
      <c r="C221" s="2"/>
    </row>
    <row r="222" ht="12">
      <c r="C222" s="2"/>
    </row>
    <row r="223" ht="12">
      <c r="C223" s="2"/>
    </row>
    <row r="224" ht="12">
      <c r="C224" s="2"/>
    </row>
    <row r="225" ht="12">
      <c r="C225" s="2"/>
    </row>
    <row r="226" ht="12">
      <c r="C226" s="2"/>
    </row>
    <row r="227" ht="12">
      <c r="C227" s="2"/>
    </row>
    <row r="228" ht="12">
      <c r="C228" s="2"/>
    </row>
    <row r="229" ht="12">
      <c r="C229" s="2"/>
    </row>
    <row r="230" ht="12">
      <c r="C230" s="2"/>
    </row>
    <row r="231" ht="12">
      <c r="C231" s="2"/>
    </row>
    <row r="232" ht="12">
      <c r="C232" s="2"/>
    </row>
    <row r="233" ht="12">
      <c r="C233" s="2"/>
    </row>
    <row r="234" ht="12">
      <c r="C234" s="2"/>
    </row>
    <row r="235" ht="12">
      <c r="C235" s="2"/>
    </row>
    <row r="236" ht="12">
      <c r="C236" s="2"/>
    </row>
    <row r="237" ht="12">
      <c r="C237" s="2"/>
    </row>
    <row r="238" ht="12">
      <c r="C238" s="2"/>
    </row>
    <row r="239" ht="12">
      <c r="C239" s="2"/>
    </row>
    <row r="240" ht="12">
      <c r="C240" s="2"/>
    </row>
    <row r="241" ht="12">
      <c r="C241" s="2"/>
    </row>
    <row r="242" ht="12">
      <c r="C242" s="2"/>
    </row>
    <row r="243" ht="12">
      <c r="C243" s="2"/>
    </row>
    <row r="244" ht="12">
      <c r="C244" s="2"/>
    </row>
    <row r="245" ht="12">
      <c r="C245" s="2"/>
    </row>
    <row r="246" ht="12">
      <c r="C246" s="2"/>
    </row>
    <row r="247" ht="12">
      <c r="C247" s="2"/>
    </row>
    <row r="248" ht="12">
      <c r="C248" s="2"/>
    </row>
    <row r="249" ht="12">
      <c r="C249" s="2"/>
    </row>
    <row r="250" ht="12">
      <c r="C250" s="2"/>
    </row>
    <row r="251" ht="12">
      <c r="C251" s="2"/>
    </row>
    <row r="252" ht="12">
      <c r="C252" s="2"/>
    </row>
    <row r="253" ht="12">
      <c r="C253" s="2"/>
    </row>
    <row r="254" ht="12">
      <c r="C254" s="2"/>
    </row>
    <row r="255" ht="12">
      <c r="C255" s="2"/>
    </row>
    <row r="256" ht="12">
      <c r="C256" s="2"/>
    </row>
    <row r="257" ht="12">
      <c r="C257" s="2"/>
    </row>
    <row r="258" ht="12">
      <c r="C258" s="2"/>
    </row>
    <row r="259" ht="12">
      <c r="C259" s="2"/>
    </row>
    <row r="260" ht="12">
      <c r="C260" s="2"/>
    </row>
    <row r="261" ht="12">
      <c r="C261" s="2"/>
    </row>
    <row r="262" ht="12">
      <c r="C262" s="2"/>
    </row>
    <row r="263" ht="12">
      <c r="C263" s="2"/>
    </row>
    <row r="264" ht="12">
      <c r="C264" s="2"/>
    </row>
    <row r="265" ht="12">
      <c r="C265" s="2"/>
    </row>
    <row r="266" ht="12">
      <c r="C266" s="2"/>
    </row>
    <row r="267" ht="12">
      <c r="C267" s="2"/>
    </row>
    <row r="268" ht="12">
      <c r="C268" s="2"/>
    </row>
    <row r="269" ht="12">
      <c r="C269" s="2"/>
    </row>
    <row r="270" ht="12">
      <c r="C270" s="2"/>
    </row>
    <row r="271" ht="12">
      <c r="C271" s="2"/>
    </row>
    <row r="272" ht="12">
      <c r="C272" s="2"/>
    </row>
    <row r="273" ht="12">
      <c r="C273" s="2"/>
    </row>
    <row r="274" ht="12">
      <c r="C274" s="2"/>
    </row>
    <row r="275" ht="12">
      <c r="C275" s="2"/>
    </row>
    <row r="276" ht="12">
      <c r="C276" s="2"/>
    </row>
    <row r="277" ht="12">
      <c r="C277" s="2"/>
    </row>
    <row r="278" ht="12">
      <c r="C278" s="2"/>
    </row>
    <row r="279" ht="12">
      <c r="C279" s="2"/>
    </row>
    <row r="280" ht="12">
      <c r="C280" s="2"/>
    </row>
    <row r="281" ht="12">
      <c r="C281" s="2"/>
    </row>
    <row r="282" ht="12">
      <c r="C282" s="2"/>
    </row>
    <row r="283" ht="12">
      <c r="C283" s="2"/>
    </row>
    <row r="284" ht="12">
      <c r="C284" s="2"/>
    </row>
    <row r="285" ht="12">
      <c r="C285" s="2"/>
    </row>
    <row r="286" ht="12">
      <c r="C286" s="2"/>
    </row>
    <row r="287" ht="12">
      <c r="C287" s="2"/>
    </row>
    <row r="288" ht="12">
      <c r="C288" s="2"/>
    </row>
    <row r="289" ht="12">
      <c r="C289" s="2"/>
    </row>
    <row r="290" ht="12">
      <c r="C290" s="2"/>
    </row>
    <row r="291" ht="12">
      <c r="C291" s="2"/>
    </row>
    <row r="292" ht="12">
      <c r="C292" s="2"/>
    </row>
    <row r="293" ht="12">
      <c r="C293" s="2"/>
    </row>
    <row r="294" ht="12">
      <c r="C294" s="2"/>
    </row>
    <row r="295" ht="12">
      <c r="C295" s="2"/>
    </row>
    <row r="296" ht="12">
      <c r="C296" s="2"/>
    </row>
    <row r="297" ht="12">
      <c r="C297" s="2"/>
    </row>
    <row r="298" ht="12">
      <c r="C298" s="2"/>
    </row>
    <row r="299" ht="12">
      <c r="C299" s="2"/>
    </row>
    <row r="300" ht="12">
      <c r="C300" s="2"/>
    </row>
    <row r="301" ht="12">
      <c r="C301" s="2"/>
    </row>
    <row r="302" ht="12">
      <c r="C302" s="2"/>
    </row>
    <row r="303" ht="12">
      <c r="C303" s="2"/>
    </row>
    <row r="304" ht="12">
      <c r="C304" s="2"/>
    </row>
    <row r="305" ht="12">
      <c r="C305" s="2"/>
    </row>
    <row r="306" ht="12">
      <c r="C306" s="2"/>
    </row>
    <row r="307" ht="12">
      <c r="C307" s="2"/>
    </row>
    <row r="308" ht="12">
      <c r="C308" s="2"/>
    </row>
    <row r="309" ht="12">
      <c r="C309" s="2"/>
    </row>
    <row r="310" ht="12">
      <c r="C310" s="2"/>
    </row>
    <row r="311" ht="12">
      <c r="C311" s="2"/>
    </row>
    <row r="312" ht="12">
      <c r="C312" s="2"/>
    </row>
    <row r="313" ht="12">
      <c r="C313" s="2"/>
    </row>
    <row r="314" ht="12">
      <c r="C314" s="2"/>
    </row>
    <row r="315" ht="12">
      <c r="C315" s="2"/>
    </row>
    <row r="316" ht="12">
      <c r="C316" s="2"/>
    </row>
    <row r="317" ht="12">
      <c r="C317" s="2"/>
    </row>
    <row r="318" ht="12">
      <c r="C318" s="2"/>
    </row>
    <row r="319" ht="12">
      <c r="C319" s="2"/>
    </row>
    <row r="320" ht="12">
      <c r="C320" s="2"/>
    </row>
    <row r="321" ht="12">
      <c r="C321" s="2"/>
    </row>
    <row r="322" ht="12">
      <c r="C322" s="2"/>
    </row>
    <row r="323" ht="12">
      <c r="C323" s="2"/>
    </row>
    <row r="324" ht="12">
      <c r="C324" s="2"/>
    </row>
    <row r="325" ht="12">
      <c r="C325" s="2"/>
    </row>
    <row r="326" ht="12">
      <c r="C326" s="2"/>
    </row>
    <row r="327" ht="12">
      <c r="C327" s="2"/>
    </row>
    <row r="328" ht="12">
      <c r="C328" s="2"/>
    </row>
    <row r="329" ht="12">
      <c r="C329" s="2"/>
    </row>
    <row r="330" ht="12">
      <c r="C330" s="2"/>
    </row>
    <row r="331" ht="12">
      <c r="C331" s="2"/>
    </row>
    <row r="332" ht="12">
      <c r="C332" s="2"/>
    </row>
    <row r="333" ht="12">
      <c r="C333" s="2"/>
    </row>
    <row r="334" ht="12">
      <c r="C334" s="2"/>
    </row>
    <row r="335" ht="12">
      <c r="C335" s="2"/>
    </row>
    <row r="336" ht="12">
      <c r="C336" s="2"/>
    </row>
    <row r="337" ht="12">
      <c r="C337" s="2"/>
    </row>
    <row r="338" ht="12">
      <c r="C338" s="2"/>
    </row>
    <row r="339" ht="12">
      <c r="C339" s="2"/>
    </row>
    <row r="340" ht="12">
      <c r="C340" s="2"/>
    </row>
    <row r="341" ht="12">
      <c r="C341" s="2"/>
    </row>
    <row r="342" ht="12">
      <c r="C342" s="2"/>
    </row>
    <row r="343" ht="12">
      <c r="C343" s="2"/>
    </row>
    <row r="344" ht="12">
      <c r="C344" s="2"/>
    </row>
    <row r="345" ht="12">
      <c r="C345" s="2"/>
    </row>
    <row r="346" ht="12">
      <c r="C346" s="2"/>
    </row>
    <row r="347" ht="12">
      <c r="C347" s="2"/>
    </row>
    <row r="348" ht="12">
      <c r="C348" s="2"/>
    </row>
    <row r="349" ht="12">
      <c r="C349" s="2"/>
    </row>
    <row r="350" ht="12">
      <c r="C350" s="2"/>
    </row>
    <row r="351" ht="12">
      <c r="C351" s="2"/>
    </row>
    <row r="352" ht="12">
      <c r="C352" s="2"/>
    </row>
    <row r="353" ht="12">
      <c r="C353" s="2"/>
    </row>
    <row r="354" ht="12">
      <c r="C354" s="2"/>
    </row>
    <row r="355" ht="12">
      <c r="C355" s="2"/>
    </row>
    <row r="356" ht="12">
      <c r="C356" s="2"/>
    </row>
    <row r="357" ht="12">
      <c r="C357" s="2"/>
    </row>
    <row r="358" ht="12">
      <c r="C358" s="2"/>
    </row>
    <row r="359" ht="12">
      <c r="C359" s="2"/>
    </row>
    <row r="360" ht="12">
      <c r="C360" s="2"/>
    </row>
    <row r="361" ht="12">
      <c r="C361" s="2"/>
    </row>
    <row r="362" ht="12">
      <c r="C362" s="2"/>
    </row>
    <row r="363" ht="12">
      <c r="C363" s="2"/>
    </row>
    <row r="364" ht="12">
      <c r="C364" s="2"/>
    </row>
    <row r="365" ht="12">
      <c r="C365" s="2"/>
    </row>
    <row r="366" ht="12">
      <c r="C366" s="2"/>
    </row>
    <row r="367" ht="12">
      <c r="C367" s="2"/>
    </row>
    <row r="368" ht="12">
      <c r="C368" s="2"/>
    </row>
    <row r="369" ht="12">
      <c r="C369" s="2"/>
    </row>
    <row r="370" ht="12">
      <c r="C370" s="2"/>
    </row>
    <row r="371" ht="12">
      <c r="C371" s="2"/>
    </row>
    <row r="372" ht="12">
      <c r="C372" s="2"/>
    </row>
    <row r="373" ht="12">
      <c r="C373" s="2"/>
    </row>
    <row r="374" ht="12">
      <c r="C374" s="2"/>
    </row>
    <row r="375" ht="12">
      <c r="C375" s="2"/>
    </row>
    <row r="376" ht="12">
      <c r="C376" s="2"/>
    </row>
    <row r="377" ht="12">
      <c r="C377" s="2"/>
    </row>
    <row r="378" ht="12">
      <c r="C378" s="2"/>
    </row>
    <row r="379" ht="12">
      <c r="C379" s="2"/>
    </row>
    <row r="380" ht="12">
      <c r="C380" s="2"/>
    </row>
    <row r="381" ht="12">
      <c r="C381" s="2"/>
    </row>
    <row r="382" ht="12">
      <c r="C382" s="2"/>
    </row>
    <row r="383" ht="12">
      <c r="C383" s="2"/>
    </row>
    <row r="384" ht="12">
      <c r="C384" s="2"/>
    </row>
    <row r="385" ht="12">
      <c r="C385" s="2"/>
    </row>
    <row r="386" ht="12">
      <c r="C386" s="2"/>
    </row>
    <row r="387" ht="12">
      <c r="C387" s="2"/>
    </row>
    <row r="388" ht="12">
      <c r="C388" s="2"/>
    </row>
    <row r="389" ht="12">
      <c r="C389" s="2"/>
    </row>
    <row r="390" ht="12">
      <c r="C390" s="2"/>
    </row>
    <row r="391" ht="12">
      <c r="C391" s="2"/>
    </row>
    <row r="392" ht="12">
      <c r="C392" s="2"/>
    </row>
    <row r="393" ht="12">
      <c r="C393" s="2"/>
    </row>
    <row r="394" ht="12">
      <c r="C394" s="2"/>
    </row>
    <row r="395" ht="12">
      <c r="C395" s="2"/>
    </row>
    <row r="396" ht="12">
      <c r="C396" s="2"/>
    </row>
    <row r="397" ht="12">
      <c r="C397" s="2"/>
    </row>
    <row r="398" ht="12">
      <c r="C398" s="2"/>
    </row>
    <row r="399" ht="12">
      <c r="C399" s="2"/>
    </row>
    <row r="400" ht="12">
      <c r="C400" s="2"/>
    </row>
    <row r="401" ht="12">
      <c r="C401" s="2"/>
    </row>
    <row r="402" ht="12">
      <c r="C402" s="2"/>
    </row>
    <row r="403" ht="12">
      <c r="C403" s="2"/>
    </row>
    <row r="404" ht="12">
      <c r="C404" s="2"/>
    </row>
    <row r="405" ht="12">
      <c r="C405" s="2"/>
    </row>
    <row r="406" ht="12">
      <c r="C406" s="2"/>
    </row>
    <row r="407" ht="12">
      <c r="C407" s="2"/>
    </row>
    <row r="408" ht="12">
      <c r="C408" s="2"/>
    </row>
    <row r="409" ht="12">
      <c r="C409" s="2"/>
    </row>
    <row r="410" ht="12">
      <c r="C410" s="2"/>
    </row>
    <row r="411" ht="12">
      <c r="C411" s="2"/>
    </row>
    <row r="412" ht="12">
      <c r="C412" s="2"/>
    </row>
    <row r="413" ht="12">
      <c r="C413" s="2"/>
    </row>
    <row r="414" ht="12">
      <c r="C414" s="2"/>
    </row>
    <row r="415" ht="12">
      <c r="C415" s="2"/>
    </row>
    <row r="416" ht="12">
      <c r="C416" s="2"/>
    </row>
    <row r="417" ht="12">
      <c r="C417" s="2"/>
    </row>
    <row r="418" ht="12">
      <c r="C418" s="2"/>
    </row>
    <row r="419" ht="12">
      <c r="C419" s="2"/>
    </row>
    <row r="420" ht="12">
      <c r="C420" s="2"/>
    </row>
    <row r="421" ht="12">
      <c r="C421" s="2"/>
    </row>
    <row r="422" ht="12">
      <c r="C422" s="2"/>
    </row>
    <row r="423" ht="12">
      <c r="C423" s="2"/>
    </row>
    <row r="424" ht="12">
      <c r="C424" s="2"/>
    </row>
    <row r="425" ht="12">
      <c r="C425" s="2"/>
    </row>
    <row r="426" ht="12">
      <c r="C426" s="2"/>
    </row>
    <row r="427" ht="12">
      <c r="C427" s="2"/>
    </row>
    <row r="428" ht="12">
      <c r="C428" s="2"/>
    </row>
    <row r="429" ht="12">
      <c r="C429" s="2"/>
    </row>
    <row r="430" ht="12">
      <c r="C430" s="2"/>
    </row>
    <row r="431" ht="12">
      <c r="C431" s="2"/>
    </row>
    <row r="432" ht="12">
      <c r="C432" s="2"/>
    </row>
    <row r="433" ht="12">
      <c r="C433" s="2"/>
    </row>
    <row r="434" ht="12">
      <c r="C434" s="2"/>
    </row>
    <row r="435" ht="12">
      <c r="C435" s="2"/>
    </row>
    <row r="436" ht="12">
      <c r="C436" s="2"/>
    </row>
    <row r="437" ht="12">
      <c r="C437" s="2"/>
    </row>
    <row r="438" ht="12">
      <c r="C438" s="2"/>
    </row>
    <row r="439" ht="12">
      <c r="C439" s="2"/>
    </row>
    <row r="440" ht="12">
      <c r="C440" s="2"/>
    </row>
    <row r="441" ht="12">
      <c r="C441" s="2"/>
    </row>
    <row r="442" ht="12">
      <c r="C442" s="2"/>
    </row>
    <row r="443" ht="12">
      <c r="C443" s="2"/>
    </row>
    <row r="444" ht="12">
      <c r="C444" s="2"/>
    </row>
    <row r="445" ht="12">
      <c r="C445" s="2"/>
    </row>
    <row r="446" ht="12">
      <c r="C446" s="2"/>
    </row>
    <row r="447" ht="12">
      <c r="C447" s="2"/>
    </row>
    <row r="448" ht="12">
      <c r="C448" s="2"/>
    </row>
    <row r="449" ht="12">
      <c r="C449" s="2"/>
    </row>
    <row r="450" ht="12">
      <c r="C450" s="2"/>
    </row>
    <row r="451" ht="12">
      <c r="C451" s="2"/>
    </row>
    <row r="452" ht="12">
      <c r="C452" s="2"/>
    </row>
    <row r="453" ht="12">
      <c r="C453" s="2"/>
    </row>
    <row r="454" ht="12">
      <c r="C454" s="2"/>
    </row>
    <row r="455" ht="12">
      <c r="C455" s="2"/>
    </row>
    <row r="456" ht="12">
      <c r="C456" s="2"/>
    </row>
    <row r="457" ht="12">
      <c r="C457" s="2"/>
    </row>
    <row r="458" ht="12">
      <c r="C458" s="2"/>
    </row>
    <row r="459" ht="12">
      <c r="C459" s="2"/>
    </row>
    <row r="460" ht="12">
      <c r="C460" s="2"/>
    </row>
    <row r="461" ht="12">
      <c r="C461" s="2"/>
    </row>
    <row r="462" ht="12">
      <c r="C462" s="2"/>
    </row>
    <row r="463" ht="12">
      <c r="C463" s="2"/>
    </row>
    <row r="464" ht="12">
      <c r="C464" s="2"/>
    </row>
    <row r="465" ht="12">
      <c r="C465" s="2"/>
    </row>
    <row r="466" ht="12">
      <c r="C466" s="2"/>
    </row>
    <row r="467" ht="12">
      <c r="C467" s="2"/>
    </row>
    <row r="468" ht="12">
      <c r="C468" s="2"/>
    </row>
    <row r="469" ht="12">
      <c r="C469" s="2"/>
    </row>
    <row r="470" ht="12">
      <c r="C470" s="2"/>
    </row>
    <row r="471" ht="12">
      <c r="C471" s="2"/>
    </row>
    <row r="472" ht="12">
      <c r="C472" s="2"/>
    </row>
    <row r="473" ht="12">
      <c r="C473" s="2"/>
    </row>
    <row r="474" ht="12">
      <c r="C474" s="2"/>
    </row>
    <row r="475" ht="12">
      <c r="C475" s="2"/>
    </row>
    <row r="476" ht="12">
      <c r="C476" s="2"/>
    </row>
    <row r="477" ht="12">
      <c r="C477" s="2"/>
    </row>
    <row r="478" ht="12">
      <c r="C478" s="2"/>
    </row>
    <row r="479" ht="12">
      <c r="C479" s="2"/>
    </row>
    <row r="480" ht="12">
      <c r="C480" s="2"/>
    </row>
    <row r="481" ht="12">
      <c r="C481" s="2"/>
    </row>
    <row r="482" ht="12">
      <c r="C482" s="2"/>
    </row>
    <row r="483" ht="12">
      <c r="C483" s="2"/>
    </row>
    <row r="484" ht="12">
      <c r="C484" s="2"/>
    </row>
    <row r="485" ht="12">
      <c r="C485" s="2"/>
    </row>
    <row r="486" ht="12">
      <c r="C486" s="2"/>
    </row>
    <row r="487" ht="12">
      <c r="C487" s="2"/>
    </row>
    <row r="488" ht="12">
      <c r="C488" s="2"/>
    </row>
    <row r="489" ht="12">
      <c r="C489" s="2"/>
    </row>
    <row r="490" ht="12">
      <c r="C490" s="2"/>
    </row>
    <row r="491" ht="12">
      <c r="C491" s="2"/>
    </row>
    <row r="492" ht="12">
      <c r="C492" s="2"/>
    </row>
    <row r="493" ht="12">
      <c r="C493" s="2"/>
    </row>
    <row r="494" ht="12">
      <c r="C494" s="2"/>
    </row>
    <row r="495" ht="12">
      <c r="C495" s="2"/>
    </row>
    <row r="496" ht="12">
      <c r="C496" s="2"/>
    </row>
    <row r="497" ht="12">
      <c r="C497" s="2"/>
    </row>
    <row r="498" ht="12">
      <c r="C498" s="2"/>
    </row>
    <row r="499" ht="12">
      <c r="C499" s="2"/>
    </row>
    <row r="500" ht="12">
      <c r="C500" s="2"/>
    </row>
    <row r="501" ht="12">
      <c r="C501" s="2"/>
    </row>
    <row r="502" ht="12">
      <c r="C502" s="2"/>
    </row>
    <row r="503" ht="12">
      <c r="C503" s="2"/>
    </row>
    <row r="504" ht="12">
      <c r="C504" s="2"/>
    </row>
    <row r="505" ht="12">
      <c r="C505" s="2"/>
    </row>
    <row r="506" ht="12">
      <c r="C506" s="2"/>
    </row>
    <row r="507" ht="12">
      <c r="C507" s="2"/>
    </row>
    <row r="508" ht="12">
      <c r="C508" s="2"/>
    </row>
    <row r="509" ht="12">
      <c r="C509" s="2"/>
    </row>
    <row r="510" ht="12">
      <c r="C510" s="2"/>
    </row>
    <row r="511" ht="12">
      <c r="C511" s="2"/>
    </row>
    <row r="512" ht="12">
      <c r="C512" s="2"/>
    </row>
    <row r="513" ht="12">
      <c r="C513" s="2"/>
    </row>
    <row r="514" ht="12">
      <c r="C514" s="2"/>
    </row>
    <row r="515" ht="12">
      <c r="C515" s="2"/>
    </row>
    <row r="516" ht="12">
      <c r="C516" s="2"/>
    </row>
    <row r="517" ht="12">
      <c r="C517" s="2"/>
    </row>
    <row r="518" ht="12">
      <c r="C518" s="2"/>
    </row>
    <row r="519" ht="12">
      <c r="C519" s="2"/>
    </row>
    <row r="520" ht="12">
      <c r="C520" s="2"/>
    </row>
    <row r="521" ht="12">
      <c r="C521" s="2"/>
    </row>
    <row r="522" ht="12">
      <c r="C522" s="2"/>
    </row>
    <row r="523" ht="12">
      <c r="C523" s="2"/>
    </row>
    <row r="524" ht="12">
      <c r="C524" s="2"/>
    </row>
    <row r="525" ht="12">
      <c r="C525" s="2"/>
    </row>
    <row r="526" ht="12">
      <c r="C526" s="2"/>
    </row>
    <row r="527" ht="12">
      <c r="C527" s="2"/>
    </row>
    <row r="528" ht="12">
      <c r="C528" s="2"/>
    </row>
    <row r="529" ht="12">
      <c r="C529" s="2"/>
    </row>
    <row r="530" ht="12">
      <c r="C530" s="2"/>
    </row>
    <row r="531" ht="12">
      <c r="C531" s="2"/>
    </row>
    <row r="532" ht="12">
      <c r="C532" s="2"/>
    </row>
    <row r="533" ht="12">
      <c r="C533" s="2"/>
    </row>
    <row r="534" ht="12">
      <c r="C534" s="2"/>
    </row>
    <row r="535" ht="12">
      <c r="C535" s="2"/>
    </row>
    <row r="536" ht="12">
      <c r="C536" s="2"/>
    </row>
    <row r="537" ht="12">
      <c r="C537" s="2"/>
    </row>
    <row r="538" ht="12">
      <c r="C538" s="2"/>
    </row>
    <row r="539" ht="12">
      <c r="C539" s="2"/>
    </row>
    <row r="540" ht="12">
      <c r="C540" s="2"/>
    </row>
    <row r="541" ht="12">
      <c r="C541" s="2"/>
    </row>
    <row r="542" ht="12">
      <c r="C542" s="2"/>
    </row>
    <row r="543" ht="12">
      <c r="C543" s="2"/>
    </row>
    <row r="544" ht="12">
      <c r="C544" s="2"/>
    </row>
    <row r="545" ht="12">
      <c r="C545" s="2"/>
    </row>
    <row r="546" ht="12">
      <c r="C546" s="2"/>
    </row>
    <row r="547" ht="12">
      <c r="C547" s="2"/>
    </row>
    <row r="548" ht="12">
      <c r="C548" s="2"/>
    </row>
    <row r="549" ht="12">
      <c r="C549" s="2"/>
    </row>
    <row r="550" ht="12">
      <c r="C550" s="2"/>
    </row>
    <row r="551" ht="12">
      <c r="C551" s="2"/>
    </row>
    <row r="552" ht="12">
      <c r="C552" s="2"/>
    </row>
    <row r="553" ht="12">
      <c r="C553" s="2"/>
    </row>
    <row r="554" ht="12">
      <c r="C554" s="2"/>
    </row>
    <row r="555" ht="12">
      <c r="C555" s="2"/>
    </row>
    <row r="556" ht="12">
      <c r="C556" s="2"/>
    </row>
    <row r="557" ht="12">
      <c r="C557" s="2"/>
    </row>
    <row r="558" ht="12">
      <c r="C558" s="2"/>
    </row>
    <row r="559" ht="12">
      <c r="C559" s="2"/>
    </row>
    <row r="560" ht="12">
      <c r="C560" s="2"/>
    </row>
    <row r="561" ht="12">
      <c r="C561" s="2"/>
    </row>
    <row r="562" ht="12">
      <c r="C562" s="2"/>
    </row>
    <row r="563" ht="12">
      <c r="C563" s="2"/>
    </row>
    <row r="564" ht="12">
      <c r="C564" s="2"/>
    </row>
    <row r="565" ht="12">
      <c r="C565" s="2"/>
    </row>
    <row r="566" ht="12">
      <c r="C566" s="2"/>
    </row>
    <row r="567" ht="12">
      <c r="C567" s="2"/>
    </row>
    <row r="568" ht="12">
      <c r="C568" s="2"/>
    </row>
    <row r="569" ht="12">
      <c r="C569" s="2"/>
    </row>
    <row r="570" ht="12">
      <c r="C570" s="2"/>
    </row>
    <row r="571" ht="12">
      <c r="C571" s="2"/>
    </row>
    <row r="572" ht="12">
      <c r="C572" s="2"/>
    </row>
    <row r="573" ht="12">
      <c r="C573" s="2"/>
    </row>
    <row r="574" ht="12">
      <c r="C574" s="2"/>
    </row>
    <row r="575" ht="12">
      <c r="C575" s="2"/>
    </row>
    <row r="576" ht="12">
      <c r="C576" s="2"/>
    </row>
    <row r="577" ht="12">
      <c r="C577" s="2"/>
    </row>
    <row r="578" ht="12">
      <c r="C578" s="2"/>
    </row>
    <row r="579" ht="12">
      <c r="C579" s="2"/>
    </row>
    <row r="580" ht="12">
      <c r="C580" s="2"/>
    </row>
    <row r="581" ht="12">
      <c r="C581" s="2"/>
    </row>
    <row r="582" ht="12">
      <c r="C582" s="2"/>
    </row>
    <row r="583" ht="12">
      <c r="C583" s="2"/>
    </row>
    <row r="584" ht="12">
      <c r="C584" s="2"/>
    </row>
    <row r="585" ht="12">
      <c r="C585" s="2"/>
    </row>
    <row r="586" ht="12">
      <c r="C586" s="2"/>
    </row>
    <row r="587" ht="12">
      <c r="C587" s="2"/>
    </row>
    <row r="588" ht="12">
      <c r="C588" s="2"/>
    </row>
    <row r="589" ht="12">
      <c r="C589" s="2"/>
    </row>
    <row r="590" ht="12">
      <c r="C590" s="2"/>
    </row>
    <row r="591" ht="12">
      <c r="C591" s="2"/>
    </row>
    <row r="592" ht="12">
      <c r="C592" s="2"/>
    </row>
    <row r="593" ht="12">
      <c r="C593" s="2"/>
    </row>
    <row r="594" ht="12">
      <c r="C594" s="2"/>
    </row>
    <row r="595" ht="12">
      <c r="C595" s="2"/>
    </row>
    <row r="596" ht="12">
      <c r="C596" s="2"/>
    </row>
    <row r="597" ht="12">
      <c r="C597" s="2"/>
    </row>
    <row r="598" ht="12">
      <c r="C598" s="2"/>
    </row>
    <row r="599" ht="12">
      <c r="C599" s="2"/>
    </row>
    <row r="600" ht="12">
      <c r="C600" s="2"/>
    </row>
    <row r="601" ht="12">
      <c r="C601" s="2"/>
    </row>
    <row r="602" ht="12">
      <c r="C602" s="2"/>
    </row>
    <row r="603" ht="12">
      <c r="C603" s="2"/>
    </row>
    <row r="604" ht="12">
      <c r="C604" s="2"/>
    </row>
    <row r="605" ht="12">
      <c r="C605" s="2"/>
    </row>
    <row r="606" ht="12">
      <c r="C606" s="2"/>
    </row>
    <row r="607" ht="12">
      <c r="C607" s="2"/>
    </row>
    <row r="608" ht="12">
      <c r="C608" s="2"/>
    </row>
    <row r="609" ht="12">
      <c r="C609" s="2"/>
    </row>
    <row r="610" ht="12">
      <c r="C610" s="2"/>
    </row>
    <row r="611" ht="12">
      <c r="C611" s="2"/>
    </row>
    <row r="612" ht="12">
      <c r="C612" s="2"/>
    </row>
    <row r="613" ht="12">
      <c r="C613" s="2"/>
    </row>
    <row r="614" ht="12">
      <c r="C614" s="2"/>
    </row>
    <row r="615" ht="12">
      <c r="C615" s="2"/>
    </row>
    <row r="616" ht="12">
      <c r="C616" s="2"/>
    </row>
    <row r="617" ht="12">
      <c r="C617" s="2"/>
    </row>
    <row r="618" ht="12">
      <c r="C618" s="2"/>
    </row>
    <row r="619" ht="12">
      <c r="C619" s="2"/>
    </row>
    <row r="620" ht="12">
      <c r="C620" s="2"/>
    </row>
    <row r="621" ht="12">
      <c r="C621" s="2"/>
    </row>
    <row r="622" ht="12">
      <c r="C622" s="2"/>
    </row>
    <row r="623" ht="12">
      <c r="C623" s="2"/>
    </row>
    <row r="624" ht="12">
      <c r="C624" s="2"/>
    </row>
    <row r="625" ht="12">
      <c r="C625" s="2"/>
    </row>
    <row r="626" ht="12">
      <c r="C626" s="2"/>
    </row>
    <row r="627" ht="12">
      <c r="C627" s="2"/>
    </row>
    <row r="628" ht="12">
      <c r="C628" s="2"/>
    </row>
    <row r="629" ht="12">
      <c r="C629" s="2"/>
    </row>
    <row r="630" ht="12">
      <c r="C630" s="2"/>
    </row>
    <row r="631" ht="12">
      <c r="C631" s="2"/>
    </row>
    <row r="632" ht="12">
      <c r="C632" s="2"/>
    </row>
    <row r="633" ht="12">
      <c r="C633" s="2"/>
    </row>
    <row r="634" ht="12">
      <c r="C634" s="2"/>
    </row>
    <row r="635" ht="12">
      <c r="C635" s="2"/>
    </row>
    <row r="636" ht="12">
      <c r="C636" s="2"/>
    </row>
    <row r="637" ht="12">
      <c r="C637" s="2"/>
    </row>
    <row r="638" ht="12">
      <c r="C638" s="2"/>
    </row>
    <row r="639" ht="12">
      <c r="C639" s="2"/>
    </row>
    <row r="640" ht="12">
      <c r="C640" s="2"/>
    </row>
    <row r="641" ht="12">
      <c r="C641" s="2"/>
    </row>
    <row r="642" ht="12">
      <c r="C642" s="2"/>
    </row>
    <row r="643" ht="12">
      <c r="C643" s="2"/>
    </row>
    <row r="644" ht="12">
      <c r="C644" s="2"/>
    </row>
    <row r="645" ht="12">
      <c r="C645" s="2"/>
    </row>
    <row r="646" ht="12">
      <c r="C646" s="2"/>
    </row>
    <row r="647" ht="12">
      <c r="C647" s="2"/>
    </row>
    <row r="648" ht="12">
      <c r="C648" s="2"/>
    </row>
    <row r="649" ht="12">
      <c r="C649" s="2"/>
    </row>
    <row r="650" ht="12">
      <c r="C650" s="2"/>
    </row>
    <row r="651" ht="12">
      <c r="C651" s="2"/>
    </row>
    <row r="652" ht="12">
      <c r="C652" s="2"/>
    </row>
    <row r="653" ht="12">
      <c r="C653" s="2"/>
    </row>
    <row r="654" ht="12">
      <c r="C654" s="2"/>
    </row>
    <row r="655" ht="12">
      <c r="C655" s="2"/>
    </row>
    <row r="656" ht="12">
      <c r="C656" s="2"/>
    </row>
    <row r="657" ht="12">
      <c r="C657" s="2"/>
    </row>
    <row r="658" ht="12">
      <c r="C658" s="2"/>
    </row>
    <row r="659" ht="12">
      <c r="C659" s="2"/>
    </row>
    <row r="660" ht="12">
      <c r="C660" s="2"/>
    </row>
    <row r="661" ht="12">
      <c r="C661" s="2"/>
    </row>
    <row r="662" ht="12">
      <c r="C662" s="2"/>
    </row>
    <row r="663" ht="12">
      <c r="C663" s="2"/>
    </row>
    <row r="664" ht="12">
      <c r="C664" s="2"/>
    </row>
    <row r="665" ht="12">
      <c r="C665" s="2"/>
    </row>
    <row r="666" ht="12">
      <c r="C666" s="2"/>
    </row>
    <row r="667" ht="12">
      <c r="C667" s="2"/>
    </row>
    <row r="668" ht="12">
      <c r="C668" s="2"/>
    </row>
    <row r="669" ht="12">
      <c r="C669" s="2"/>
    </row>
    <row r="670" ht="12">
      <c r="C670" s="2"/>
    </row>
    <row r="671" ht="12">
      <c r="C671" s="2"/>
    </row>
    <row r="672" ht="12">
      <c r="C672" s="2"/>
    </row>
    <row r="673" ht="12">
      <c r="C673" s="2"/>
    </row>
    <row r="674" ht="12">
      <c r="C674" s="2"/>
    </row>
    <row r="675" ht="12">
      <c r="C675" s="2"/>
    </row>
    <row r="676" ht="12">
      <c r="C676" s="2"/>
    </row>
    <row r="677" ht="12">
      <c r="C677" s="2"/>
    </row>
    <row r="678" ht="12">
      <c r="C678" s="2"/>
    </row>
    <row r="679" ht="12">
      <c r="C679" s="2"/>
    </row>
    <row r="680" ht="12">
      <c r="C680" s="2"/>
    </row>
    <row r="681" ht="12">
      <c r="C681" s="2"/>
    </row>
    <row r="682" ht="12">
      <c r="C682" s="2"/>
    </row>
    <row r="683" ht="12">
      <c r="C683" s="2"/>
    </row>
    <row r="684" ht="12">
      <c r="C684" s="2"/>
    </row>
    <row r="685" ht="12">
      <c r="C685" s="2"/>
    </row>
    <row r="686" ht="12">
      <c r="C686" s="2"/>
    </row>
    <row r="687" ht="12">
      <c r="C687" s="2"/>
    </row>
    <row r="688" ht="12">
      <c r="C688" s="2"/>
    </row>
    <row r="689" ht="12">
      <c r="C689" s="2"/>
    </row>
    <row r="690" ht="12">
      <c r="C690" s="2"/>
    </row>
    <row r="691" ht="12">
      <c r="C691" s="2"/>
    </row>
    <row r="692" ht="12">
      <c r="C692" s="2"/>
    </row>
    <row r="693" ht="12">
      <c r="C693" s="2"/>
    </row>
    <row r="694" ht="12">
      <c r="C694" s="2"/>
    </row>
    <row r="695" ht="12">
      <c r="C695" s="2"/>
    </row>
    <row r="696" ht="12">
      <c r="C696" s="2"/>
    </row>
    <row r="697" ht="12">
      <c r="C697" s="2"/>
    </row>
    <row r="698" ht="12">
      <c r="C698" s="2"/>
    </row>
    <row r="699" ht="12">
      <c r="C699" s="2"/>
    </row>
    <row r="700" ht="12">
      <c r="C700" s="2"/>
    </row>
    <row r="701" ht="12">
      <c r="C701" s="2"/>
    </row>
    <row r="702" ht="12">
      <c r="C702" s="2"/>
    </row>
    <row r="703" ht="12">
      <c r="C703" s="2"/>
    </row>
    <row r="704" ht="12">
      <c r="C704" s="2"/>
    </row>
    <row r="705" ht="12">
      <c r="C705" s="2"/>
    </row>
    <row r="706" ht="12">
      <c r="C706" s="2"/>
    </row>
    <row r="707" ht="12">
      <c r="C707" s="2"/>
    </row>
    <row r="708" ht="12">
      <c r="C708" s="2"/>
    </row>
    <row r="709" ht="12">
      <c r="C709" s="2"/>
    </row>
    <row r="710" ht="12">
      <c r="C710" s="2"/>
    </row>
    <row r="711" ht="12">
      <c r="C711" s="2"/>
    </row>
    <row r="712" ht="12">
      <c r="C712" s="2"/>
    </row>
    <row r="713" ht="12">
      <c r="C713" s="2"/>
    </row>
    <row r="714" ht="12">
      <c r="C714" s="2"/>
    </row>
    <row r="715" ht="12">
      <c r="C715" s="2"/>
    </row>
    <row r="716" ht="12">
      <c r="C716" s="2"/>
    </row>
    <row r="717" ht="12">
      <c r="C717" s="2"/>
    </row>
    <row r="718" ht="12">
      <c r="C718" s="2"/>
    </row>
    <row r="719" ht="12">
      <c r="C719" s="2"/>
    </row>
    <row r="720" ht="12">
      <c r="C720" s="2"/>
    </row>
    <row r="721" ht="12">
      <c r="C721" s="2"/>
    </row>
    <row r="722" ht="12">
      <c r="C722" s="2"/>
    </row>
    <row r="723" ht="12">
      <c r="C723" s="2"/>
    </row>
    <row r="724" ht="12">
      <c r="C724" s="2"/>
    </row>
    <row r="725" ht="12">
      <c r="C725" s="2"/>
    </row>
    <row r="726" ht="12">
      <c r="C726" s="2"/>
    </row>
    <row r="727" ht="12">
      <c r="C727" s="2"/>
    </row>
    <row r="728" ht="12">
      <c r="C728" s="2"/>
    </row>
    <row r="729" ht="12">
      <c r="C729" s="2"/>
    </row>
    <row r="730" ht="12">
      <c r="C730" s="2"/>
    </row>
    <row r="731" ht="12">
      <c r="C731" s="2"/>
    </row>
    <row r="732" ht="12">
      <c r="C732" s="2"/>
    </row>
    <row r="733" ht="12">
      <c r="C733" s="2"/>
    </row>
    <row r="734" ht="12">
      <c r="C734" s="2"/>
    </row>
    <row r="735" ht="12">
      <c r="C735" s="2"/>
    </row>
    <row r="736" ht="12">
      <c r="C736" s="2"/>
    </row>
    <row r="737" ht="12">
      <c r="C737" s="2"/>
    </row>
    <row r="738" ht="12">
      <c r="C738" s="2"/>
    </row>
    <row r="739" ht="12">
      <c r="C739" s="2"/>
    </row>
    <row r="740" ht="12">
      <c r="C740" s="2"/>
    </row>
    <row r="741" ht="12">
      <c r="C741" s="2"/>
    </row>
    <row r="742" ht="12">
      <c r="C742" s="2"/>
    </row>
    <row r="743" ht="12">
      <c r="C743" s="2"/>
    </row>
    <row r="744" ht="12">
      <c r="C744" s="2"/>
    </row>
    <row r="745" ht="12">
      <c r="C745" s="2"/>
    </row>
    <row r="746" ht="12">
      <c r="C746" s="2"/>
    </row>
    <row r="747" ht="12">
      <c r="C747" s="2"/>
    </row>
    <row r="748" ht="12">
      <c r="C748" s="2"/>
    </row>
    <row r="749" ht="12">
      <c r="C749" s="2"/>
    </row>
    <row r="750" ht="12">
      <c r="C750" s="2"/>
    </row>
    <row r="751" ht="12">
      <c r="C751" s="2"/>
    </row>
    <row r="752" ht="12">
      <c r="C752" s="2"/>
    </row>
    <row r="753" ht="12">
      <c r="C753" s="2"/>
    </row>
    <row r="754" ht="12">
      <c r="C754" s="2"/>
    </row>
    <row r="755" ht="12">
      <c r="C755" s="2"/>
    </row>
    <row r="756" ht="12">
      <c r="C756" s="2"/>
    </row>
    <row r="757" ht="12">
      <c r="C757" s="2"/>
    </row>
    <row r="758" ht="12">
      <c r="C758" s="2"/>
    </row>
    <row r="759" ht="12">
      <c r="C759" s="2"/>
    </row>
    <row r="760" ht="12">
      <c r="C760" s="2"/>
    </row>
    <row r="761" ht="12">
      <c r="C761" s="2"/>
    </row>
    <row r="762" ht="12">
      <c r="C762" s="2"/>
    </row>
    <row r="763" ht="12">
      <c r="C763" s="2"/>
    </row>
    <row r="764" ht="12">
      <c r="C764" s="2"/>
    </row>
    <row r="765" ht="12">
      <c r="C765" s="2"/>
    </row>
    <row r="766" ht="12">
      <c r="C766" s="2"/>
    </row>
    <row r="767" ht="12">
      <c r="C767" s="2"/>
    </row>
    <row r="768" ht="12">
      <c r="C768" s="2"/>
    </row>
    <row r="769" ht="12">
      <c r="C769" s="2"/>
    </row>
    <row r="770" ht="12">
      <c r="C770" s="2"/>
    </row>
    <row r="771" ht="12">
      <c r="C771" s="2"/>
    </row>
    <row r="772" ht="12">
      <c r="C772" s="2"/>
    </row>
    <row r="773" ht="12">
      <c r="C773" s="2"/>
    </row>
    <row r="774" ht="12">
      <c r="C774" s="2"/>
    </row>
    <row r="775" ht="12">
      <c r="C775" s="2"/>
    </row>
    <row r="776" ht="12">
      <c r="C776" s="2"/>
    </row>
    <row r="777" ht="12">
      <c r="C777" s="2"/>
    </row>
    <row r="778" ht="12">
      <c r="C778" s="2"/>
    </row>
    <row r="779" ht="12">
      <c r="C779" s="2"/>
    </row>
    <row r="780" ht="12">
      <c r="C780" s="2"/>
    </row>
    <row r="781" ht="12">
      <c r="C781" s="2"/>
    </row>
    <row r="782" ht="12">
      <c r="C782" s="2"/>
    </row>
    <row r="783" ht="12">
      <c r="C783" s="2"/>
    </row>
    <row r="784" ht="12">
      <c r="C784" s="2"/>
    </row>
    <row r="785" ht="12">
      <c r="C785" s="2"/>
    </row>
    <row r="786" ht="12">
      <c r="C786" s="2"/>
    </row>
    <row r="787" ht="12">
      <c r="C787" s="2"/>
    </row>
    <row r="788" ht="12">
      <c r="C788" s="2"/>
    </row>
    <row r="789" ht="12">
      <c r="C789" s="2"/>
    </row>
    <row r="790" ht="12">
      <c r="C790" s="2"/>
    </row>
    <row r="791" ht="12">
      <c r="C791" s="2"/>
    </row>
    <row r="792" ht="12">
      <c r="C792" s="2"/>
    </row>
    <row r="793" ht="12">
      <c r="C793" s="2"/>
    </row>
    <row r="794" ht="12">
      <c r="C794" s="2"/>
    </row>
    <row r="795" ht="12">
      <c r="C795" s="2"/>
    </row>
    <row r="796" ht="12">
      <c r="C796" s="2"/>
    </row>
    <row r="797" ht="12">
      <c r="C797" s="2"/>
    </row>
    <row r="798" ht="12">
      <c r="C798" s="2"/>
    </row>
    <row r="799" ht="12">
      <c r="C799" s="2"/>
    </row>
    <row r="800" ht="12">
      <c r="C800" s="2"/>
    </row>
    <row r="801" ht="12">
      <c r="C801" s="2"/>
    </row>
    <row r="802" ht="12">
      <c r="C802" s="2"/>
    </row>
    <row r="803" ht="12">
      <c r="C803" s="2"/>
    </row>
    <row r="804" ht="12">
      <c r="C804" s="2"/>
    </row>
    <row r="805" ht="12">
      <c r="C805" s="2"/>
    </row>
    <row r="806" ht="12">
      <c r="C806" s="2"/>
    </row>
    <row r="807" ht="12">
      <c r="C807" s="2"/>
    </row>
    <row r="808" ht="12">
      <c r="C808" s="2"/>
    </row>
    <row r="809" ht="12">
      <c r="C809" s="2"/>
    </row>
    <row r="810" ht="12">
      <c r="C810" s="2"/>
    </row>
    <row r="811" ht="12">
      <c r="C811" s="2"/>
    </row>
    <row r="812" ht="12">
      <c r="C812" s="2"/>
    </row>
    <row r="813" ht="12">
      <c r="C813" s="2"/>
    </row>
    <row r="814" ht="12">
      <c r="C814" s="2"/>
    </row>
    <row r="815" ht="12">
      <c r="C815" s="2"/>
    </row>
    <row r="816" ht="12">
      <c r="C816" s="2"/>
    </row>
    <row r="817" ht="12">
      <c r="C817" s="2"/>
    </row>
    <row r="818" ht="12">
      <c r="C818" s="2"/>
    </row>
    <row r="819" ht="12">
      <c r="C819" s="2"/>
    </row>
    <row r="820" ht="12">
      <c r="C820" s="2"/>
    </row>
    <row r="821" ht="12">
      <c r="C821" s="2"/>
    </row>
    <row r="822" ht="12">
      <c r="C822" s="2"/>
    </row>
    <row r="823" ht="12">
      <c r="C823" s="2"/>
    </row>
    <row r="824" ht="12">
      <c r="C824" s="2"/>
    </row>
    <row r="825" ht="12">
      <c r="C825" s="2"/>
    </row>
    <row r="826" ht="12">
      <c r="C826" s="2"/>
    </row>
    <row r="827" ht="12">
      <c r="C827" s="2"/>
    </row>
    <row r="828" ht="12">
      <c r="C828" s="2"/>
    </row>
    <row r="829" ht="12">
      <c r="C829" s="2"/>
    </row>
    <row r="830" ht="12">
      <c r="C830" s="2"/>
    </row>
    <row r="831" ht="12">
      <c r="C831" s="2"/>
    </row>
    <row r="832" ht="12">
      <c r="C832" s="2"/>
    </row>
    <row r="833" ht="12">
      <c r="C833" s="2"/>
    </row>
    <row r="834" ht="12">
      <c r="C834" s="2"/>
    </row>
    <row r="835" ht="12">
      <c r="C835" s="2"/>
    </row>
    <row r="836" ht="12">
      <c r="C836" s="2"/>
    </row>
    <row r="837" ht="12">
      <c r="C837" s="2"/>
    </row>
    <row r="838" ht="12">
      <c r="C838" s="2"/>
    </row>
    <row r="839" ht="12">
      <c r="C839" s="2"/>
    </row>
    <row r="840" ht="12">
      <c r="C840" s="2"/>
    </row>
    <row r="841" ht="12">
      <c r="C841" s="2"/>
    </row>
    <row r="842" ht="12">
      <c r="C842" s="2"/>
    </row>
    <row r="843" ht="12">
      <c r="C843" s="2"/>
    </row>
    <row r="844" ht="12">
      <c r="C844" s="2"/>
    </row>
    <row r="845" ht="12">
      <c r="C845" s="2"/>
    </row>
    <row r="846" ht="12">
      <c r="C846" s="2"/>
    </row>
    <row r="847" ht="12">
      <c r="C847" s="2"/>
    </row>
    <row r="848" ht="12">
      <c r="C848" s="2"/>
    </row>
    <row r="849" ht="12">
      <c r="C849" s="2"/>
    </row>
    <row r="850" ht="12">
      <c r="C850" s="2"/>
    </row>
    <row r="851" ht="12">
      <c r="C851" s="2"/>
    </row>
    <row r="852" ht="12">
      <c r="C852" s="2"/>
    </row>
    <row r="853" ht="12">
      <c r="C853" s="2"/>
    </row>
    <row r="854" ht="12">
      <c r="C854" s="2"/>
    </row>
    <row r="855" ht="12">
      <c r="C855" s="2"/>
    </row>
    <row r="856" ht="12">
      <c r="C856" s="2"/>
    </row>
    <row r="857" ht="12">
      <c r="C857" s="2"/>
    </row>
    <row r="858" ht="12">
      <c r="C858" s="2"/>
    </row>
    <row r="859" ht="12">
      <c r="C859" s="2"/>
    </row>
    <row r="860" ht="12">
      <c r="C860" s="2"/>
    </row>
    <row r="861" ht="12">
      <c r="C861" s="2"/>
    </row>
    <row r="862" ht="12">
      <c r="C862" s="2"/>
    </row>
    <row r="863" ht="12">
      <c r="C863" s="2"/>
    </row>
    <row r="864" ht="12">
      <c r="C864" s="2"/>
    </row>
    <row r="865" ht="12">
      <c r="C865" s="2"/>
    </row>
    <row r="866" ht="12">
      <c r="C866" s="2"/>
    </row>
    <row r="867" ht="12">
      <c r="C867" s="2"/>
    </row>
    <row r="868" ht="12">
      <c r="C868" s="2"/>
    </row>
    <row r="869" ht="12">
      <c r="C869" s="2"/>
    </row>
    <row r="870" ht="12">
      <c r="C870" s="2"/>
    </row>
    <row r="871" ht="12">
      <c r="C871" s="2"/>
    </row>
    <row r="872" ht="12">
      <c r="C872" s="2"/>
    </row>
    <row r="873" ht="12">
      <c r="C873" s="2"/>
    </row>
    <row r="874" ht="12">
      <c r="C874" s="2"/>
    </row>
    <row r="875" ht="12">
      <c r="C875" s="2"/>
    </row>
    <row r="876" ht="12">
      <c r="C876" s="2"/>
    </row>
    <row r="877" ht="12">
      <c r="C877" s="2"/>
    </row>
    <row r="878" ht="12">
      <c r="C878" s="2"/>
    </row>
    <row r="879" ht="12">
      <c r="C879" s="2"/>
    </row>
    <row r="880" ht="12">
      <c r="C880" s="2"/>
    </row>
    <row r="881" ht="12">
      <c r="C881" s="2"/>
    </row>
    <row r="882" ht="12">
      <c r="C882" s="2"/>
    </row>
    <row r="883" ht="12">
      <c r="C883" s="2"/>
    </row>
    <row r="884" ht="12">
      <c r="C884" s="2"/>
    </row>
    <row r="885" ht="12">
      <c r="C885" s="2"/>
    </row>
    <row r="886" ht="12">
      <c r="C886" s="2"/>
    </row>
    <row r="887" ht="12">
      <c r="C887" s="2"/>
    </row>
    <row r="888" ht="12">
      <c r="C888" s="2"/>
    </row>
    <row r="889" ht="12">
      <c r="C889" s="2"/>
    </row>
    <row r="890" ht="12">
      <c r="C890" s="2"/>
    </row>
    <row r="891" ht="12">
      <c r="C891" s="2"/>
    </row>
    <row r="892" ht="12">
      <c r="C892" s="2"/>
    </row>
    <row r="893" ht="12">
      <c r="C893" s="2"/>
    </row>
    <row r="894" ht="12">
      <c r="C894" s="2"/>
    </row>
    <row r="895" ht="12">
      <c r="C895" s="2"/>
    </row>
    <row r="896" ht="12">
      <c r="C896" s="2"/>
    </row>
    <row r="897" ht="12">
      <c r="C897" s="2"/>
    </row>
    <row r="898" ht="12">
      <c r="C898" s="2"/>
    </row>
    <row r="899" ht="12">
      <c r="C899" s="2"/>
    </row>
    <row r="900" ht="12">
      <c r="C900" s="2"/>
    </row>
    <row r="901" ht="12">
      <c r="C901" s="2"/>
    </row>
    <row r="902" ht="12">
      <c r="C902" s="2"/>
    </row>
    <row r="903" ht="12">
      <c r="C903" s="2"/>
    </row>
    <row r="904" ht="12">
      <c r="C904" s="2"/>
    </row>
    <row r="905" ht="12">
      <c r="C905" s="2"/>
    </row>
    <row r="906" ht="12">
      <c r="C906" s="2"/>
    </row>
    <row r="907" ht="12">
      <c r="C907" s="2"/>
    </row>
    <row r="908" ht="12">
      <c r="C908" s="2"/>
    </row>
    <row r="909" ht="12">
      <c r="C909" s="2"/>
    </row>
    <row r="910" ht="12">
      <c r="C910" s="2"/>
    </row>
    <row r="911" ht="12">
      <c r="C911" s="2"/>
    </row>
    <row r="912" ht="12">
      <c r="C912" s="2"/>
    </row>
    <row r="913" ht="12">
      <c r="C913" s="2"/>
    </row>
    <row r="914" ht="12">
      <c r="C914" s="2"/>
    </row>
    <row r="915" ht="12">
      <c r="C915" s="2"/>
    </row>
    <row r="916" ht="12">
      <c r="C916" s="2"/>
    </row>
    <row r="917" ht="12">
      <c r="C917" s="2"/>
    </row>
    <row r="918" ht="12">
      <c r="C918" s="2"/>
    </row>
    <row r="919" ht="12">
      <c r="C919" s="2"/>
    </row>
    <row r="920" ht="12">
      <c r="C920" s="2"/>
    </row>
    <row r="921" ht="12">
      <c r="C921" s="2"/>
    </row>
    <row r="922" ht="12">
      <c r="C922" s="2"/>
    </row>
    <row r="923" ht="12">
      <c r="C923" s="2"/>
    </row>
    <row r="924" ht="12">
      <c r="C924" s="2"/>
    </row>
    <row r="925" ht="12">
      <c r="C925" s="2"/>
    </row>
    <row r="926" ht="12">
      <c r="C926" s="2"/>
    </row>
    <row r="927" ht="12">
      <c r="C927" s="2"/>
    </row>
    <row r="928" ht="12">
      <c r="C928" s="2"/>
    </row>
    <row r="929" ht="12">
      <c r="C929" s="2"/>
    </row>
    <row r="930" ht="12">
      <c r="C930" s="2"/>
    </row>
    <row r="931" ht="12">
      <c r="C931" s="2"/>
    </row>
    <row r="932" ht="12">
      <c r="C932" s="2"/>
    </row>
    <row r="933" ht="12">
      <c r="C933" s="2"/>
    </row>
    <row r="934" ht="12">
      <c r="C934" s="2"/>
    </row>
    <row r="935" ht="12">
      <c r="C935" s="2"/>
    </row>
    <row r="936" ht="12">
      <c r="C936" s="2"/>
    </row>
    <row r="937" ht="12">
      <c r="C937" s="2"/>
    </row>
    <row r="938" ht="12">
      <c r="C938" s="2"/>
    </row>
    <row r="939" ht="12">
      <c r="C939" s="2"/>
    </row>
    <row r="940" ht="12">
      <c r="C940" s="2"/>
    </row>
    <row r="941" ht="12">
      <c r="C941" s="2"/>
    </row>
    <row r="942" ht="12">
      <c r="C942" s="2"/>
    </row>
    <row r="943" ht="12">
      <c r="C943" s="2"/>
    </row>
    <row r="944" ht="12">
      <c r="C944" s="2"/>
    </row>
    <row r="945" ht="12">
      <c r="C945" s="2"/>
    </row>
    <row r="946" ht="12">
      <c r="C946" s="2"/>
    </row>
    <row r="947" ht="12">
      <c r="C947" s="2"/>
    </row>
    <row r="948" ht="12">
      <c r="C948" s="2"/>
    </row>
    <row r="949" ht="12">
      <c r="C949" s="2"/>
    </row>
    <row r="950" ht="12">
      <c r="C950" s="2"/>
    </row>
    <row r="951" ht="12">
      <c r="C951" s="2"/>
    </row>
    <row r="952" ht="12">
      <c r="C952" s="2"/>
    </row>
    <row r="953" ht="12">
      <c r="C953" s="2"/>
    </row>
    <row r="954" ht="12">
      <c r="C954" s="2"/>
    </row>
    <row r="955" ht="12">
      <c r="C955" s="2"/>
    </row>
    <row r="956" ht="12">
      <c r="C956" s="2"/>
    </row>
    <row r="957" ht="12">
      <c r="C957" s="2"/>
    </row>
    <row r="958" ht="12">
      <c r="C958" s="2"/>
    </row>
    <row r="959" ht="12">
      <c r="C959" s="2"/>
    </row>
    <row r="960" ht="12">
      <c r="C960" s="2"/>
    </row>
    <row r="961" ht="12">
      <c r="C961" s="2"/>
    </row>
    <row r="962" ht="12">
      <c r="C962" s="2"/>
    </row>
    <row r="963" ht="12">
      <c r="C963" s="2"/>
    </row>
    <row r="964" ht="12">
      <c r="C964" s="2"/>
    </row>
    <row r="965" ht="12">
      <c r="C965" s="2"/>
    </row>
    <row r="966" ht="12">
      <c r="C966" s="2"/>
    </row>
    <row r="967" ht="12">
      <c r="C967" s="2"/>
    </row>
    <row r="968" ht="12">
      <c r="C968" s="2"/>
    </row>
    <row r="969" ht="12">
      <c r="C969" s="2"/>
    </row>
    <row r="970" ht="12">
      <c r="C970" s="2"/>
    </row>
    <row r="971" ht="12">
      <c r="C971" s="2"/>
    </row>
    <row r="972" ht="12">
      <c r="C972" s="2"/>
    </row>
    <row r="973" ht="12">
      <c r="C973" s="2"/>
    </row>
    <row r="974" ht="12">
      <c r="C974" s="2"/>
    </row>
    <row r="975" ht="12">
      <c r="C975" s="2"/>
    </row>
    <row r="976" ht="12">
      <c r="C976" s="2"/>
    </row>
    <row r="977" ht="12">
      <c r="C977" s="2"/>
    </row>
    <row r="978" ht="12">
      <c r="C978" s="2"/>
    </row>
    <row r="979" ht="12">
      <c r="C979" s="2"/>
    </row>
    <row r="980" ht="12">
      <c r="C980" s="2"/>
    </row>
    <row r="981" ht="12">
      <c r="C981" s="2"/>
    </row>
    <row r="982" ht="12">
      <c r="C982" s="2"/>
    </row>
    <row r="983" ht="12">
      <c r="C983" s="2"/>
    </row>
    <row r="984" ht="12">
      <c r="C984" s="2"/>
    </row>
    <row r="985" ht="12">
      <c r="C985" s="2"/>
    </row>
    <row r="986" ht="12">
      <c r="C986" s="2"/>
    </row>
    <row r="987" ht="12">
      <c r="C987" s="2"/>
    </row>
    <row r="988" ht="12">
      <c r="C988" s="2"/>
    </row>
    <row r="989" ht="12">
      <c r="C989" s="2"/>
    </row>
    <row r="990" ht="12">
      <c r="C990" s="2"/>
    </row>
    <row r="991" ht="12">
      <c r="C991" s="2"/>
    </row>
    <row r="992" ht="12">
      <c r="C992" s="2"/>
    </row>
    <row r="993" ht="12">
      <c r="C993" s="2"/>
    </row>
    <row r="994" ht="12">
      <c r="C994" s="2"/>
    </row>
    <row r="995" ht="12">
      <c r="C995" s="2"/>
    </row>
    <row r="996" ht="12">
      <c r="C996" s="2"/>
    </row>
    <row r="997" ht="12">
      <c r="C997" s="2"/>
    </row>
    <row r="998" ht="12">
      <c r="C998" s="2"/>
    </row>
    <row r="999" ht="12">
      <c r="C999" s="2"/>
    </row>
    <row r="1000" ht="12">
      <c r="C1000" s="2"/>
    </row>
    <row r="1001" ht="12">
      <c r="C1001" s="2"/>
    </row>
    <row r="1002" ht="12">
      <c r="C1002" s="2"/>
    </row>
    <row r="1003" ht="12">
      <c r="C1003" s="2"/>
    </row>
    <row r="1004" ht="12">
      <c r="C1004" s="2"/>
    </row>
    <row r="1005" ht="12">
      <c r="C1005" s="2"/>
    </row>
    <row r="1006" ht="12">
      <c r="C1006" s="2"/>
    </row>
    <row r="1007" ht="12">
      <c r="C1007" s="2"/>
    </row>
    <row r="1008" ht="12">
      <c r="C1008" s="2"/>
    </row>
    <row r="1009" ht="12">
      <c r="C1009" s="2"/>
    </row>
    <row r="1010" ht="12">
      <c r="C1010" s="2"/>
    </row>
    <row r="1011" ht="12">
      <c r="C1011" s="2"/>
    </row>
    <row r="1012" ht="12">
      <c r="C1012" s="2"/>
    </row>
    <row r="1013" ht="12">
      <c r="C1013" s="2"/>
    </row>
    <row r="1014" ht="12">
      <c r="C1014" s="2"/>
    </row>
    <row r="1015" ht="12">
      <c r="C1015" s="2"/>
    </row>
    <row r="1016" ht="12">
      <c r="C1016" s="2"/>
    </row>
    <row r="1017" ht="12">
      <c r="C1017" s="2"/>
    </row>
    <row r="1018" ht="12">
      <c r="C1018" s="2"/>
    </row>
    <row r="1019" ht="12">
      <c r="C1019" s="2"/>
    </row>
    <row r="1020" ht="12">
      <c r="C1020" s="2"/>
    </row>
    <row r="1021" ht="12">
      <c r="C1021" s="2"/>
    </row>
    <row r="1022" ht="12">
      <c r="C1022" s="2"/>
    </row>
    <row r="1023" ht="12">
      <c r="C1023" s="2"/>
    </row>
    <row r="1024" ht="12">
      <c r="C1024" s="2"/>
    </row>
    <row r="1025" ht="12">
      <c r="C1025" s="2"/>
    </row>
    <row r="1026" ht="12">
      <c r="C1026" s="2"/>
    </row>
    <row r="1027" ht="12">
      <c r="C1027" s="2"/>
    </row>
    <row r="1028" ht="12">
      <c r="C1028" s="2"/>
    </row>
    <row r="1029" ht="12">
      <c r="C1029" s="2"/>
    </row>
    <row r="1030" ht="12">
      <c r="C1030" s="2"/>
    </row>
    <row r="1031" ht="12">
      <c r="C1031" s="2"/>
    </row>
    <row r="1032" ht="12">
      <c r="C1032" s="2"/>
    </row>
    <row r="1033" ht="12">
      <c r="C1033" s="2"/>
    </row>
    <row r="1034" ht="12">
      <c r="C1034" s="2"/>
    </row>
    <row r="1035" ht="12">
      <c r="C1035" s="2"/>
    </row>
    <row r="1036" ht="12">
      <c r="C1036" s="2"/>
    </row>
    <row r="1037" ht="12">
      <c r="C1037" s="2"/>
    </row>
    <row r="1038" ht="12">
      <c r="C1038" s="2"/>
    </row>
    <row r="1039" ht="12">
      <c r="C1039" s="2"/>
    </row>
    <row r="1040" ht="12">
      <c r="C1040" s="2"/>
    </row>
    <row r="1041" ht="12">
      <c r="C1041" s="2"/>
    </row>
    <row r="1042" ht="12">
      <c r="C1042" s="2"/>
    </row>
    <row r="1043" ht="12">
      <c r="C1043" s="2"/>
    </row>
    <row r="1044" ht="12">
      <c r="C1044" s="2"/>
    </row>
    <row r="1045" ht="12">
      <c r="C1045" s="2"/>
    </row>
    <row r="1046" ht="12">
      <c r="C1046" s="2"/>
    </row>
    <row r="1047" ht="12">
      <c r="C1047" s="2"/>
    </row>
    <row r="1048" ht="12">
      <c r="C1048" s="2"/>
    </row>
    <row r="1049" ht="12">
      <c r="C1049" s="2"/>
    </row>
    <row r="1050" ht="12">
      <c r="C1050" s="2"/>
    </row>
    <row r="1051" ht="12">
      <c r="C1051" s="2"/>
    </row>
    <row r="1052" ht="12">
      <c r="C1052" s="2"/>
    </row>
    <row r="1053" ht="12">
      <c r="C1053" s="2"/>
    </row>
    <row r="1054" ht="12">
      <c r="C1054" s="2"/>
    </row>
    <row r="1055" ht="12">
      <c r="C1055" s="2"/>
    </row>
    <row r="1056" ht="12">
      <c r="C1056" s="2"/>
    </row>
    <row r="1057" ht="12">
      <c r="C1057" s="2"/>
    </row>
    <row r="1058" ht="12">
      <c r="C1058" s="2"/>
    </row>
    <row r="1059" ht="12">
      <c r="C1059" s="2"/>
    </row>
    <row r="1060" ht="12">
      <c r="C1060" s="2"/>
    </row>
    <row r="1061" ht="12">
      <c r="C1061" s="2"/>
    </row>
    <row r="1062" ht="12">
      <c r="C1062" s="2"/>
    </row>
    <row r="1063" ht="12">
      <c r="C1063" s="2"/>
    </row>
    <row r="1064" ht="12">
      <c r="C1064" s="2"/>
    </row>
    <row r="1065" ht="12">
      <c r="C1065" s="2"/>
    </row>
    <row r="1066" ht="12">
      <c r="C1066" s="2"/>
    </row>
    <row r="1067" ht="12">
      <c r="C1067" s="2"/>
    </row>
    <row r="1068" ht="12">
      <c r="C1068" s="2"/>
    </row>
    <row r="1069" ht="12">
      <c r="C1069" s="2"/>
    </row>
    <row r="1070" ht="12">
      <c r="C1070" s="2"/>
    </row>
    <row r="1071" ht="12">
      <c r="C1071" s="2"/>
    </row>
    <row r="1072" ht="12">
      <c r="C1072" s="2"/>
    </row>
    <row r="1073" ht="12">
      <c r="C1073" s="2"/>
    </row>
    <row r="1074" ht="12">
      <c r="C1074" s="2"/>
    </row>
    <row r="1075" ht="12">
      <c r="C1075" s="2"/>
    </row>
    <row r="1076" ht="12">
      <c r="C1076" s="2"/>
    </row>
    <row r="1077" ht="12">
      <c r="C1077" s="2"/>
    </row>
    <row r="1078" ht="12">
      <c r="C1078" s="2"/>
    </row>
    <row r="1079" ht="12">
      <c r="C1079" s="2"/>
    </row>
    <row r="1080" ht="12">
      <c r="C1080" s="2"/>
    </row>
    <row r="1081" ht="12">
      <c r="C1081" s="2"/>
    </row>
    <row r="1082" ht="12">
      <c r="C1082" s="2"/>
    </row>
    <row r="1083" ht="12">
      <c r="C1083" s="2"/>
    </row>
    <row r="1084" ht="12">
      <c r="C1084" s="2"/>
    </row>
    <row r="1085" ht="12">
      <c r="C1085" s="2"/>
    </row>
    <row r="1086" ht="12">
      <c r="C1086" s="2"/>
    </row>
    <row r="1087" ht="12">
      <c r="C1087" s="2"/>
    </row>
    <row r="1088" ht="12">
      <c r="C1088" s="2"/>
    </row>
    <row r="1089" ht="12">
      <c r="C1089" s="2"/>
    </row>
    <row r="1090" ht="12">
      <c r="C1090" s="2"/>
    </row>
    <row r="1091" ht="12">
      <c r="C1091" s="2"/>
    </row>
    <row r="1092" ht="12">
      <c r="C1092" s="2"/>
    </row>
    <row r="1093" ht="12">
      <c r="C1093" s="2"/>
    </row>
    <row r="1094" ht="12">
      <c r="C1094" s="2"/>
    </row>
    <row r="1095" ht="12">
      <c r="C1095" s="2"/>
    </row>
    <row r="1096" ht="12">
      <c r="C1096" s="2"/>
    </row>
    <row r="1097" ht="12">
      <c r="C1097" s="2"/>
    </row>
    <row r="1098" ht="12">
      <c r="C1098" s="2"/>
    </row>
    <row r="1099" ht="12">
      <c r="C1099" s="2"/>
    </row>
    <row r="1100" ht="12">
      <c r="C1100" s="2"/>
    </row>
    <row r="1101" ht="12">
      <c r="C1101" s="2"/>
    </row>
    <row r="1102" ht="12">
      <c r="C1102" s="2"/>
    </row>
    <row r="1103" ht="12">
      <c r="C1103" s="2"/>
    </row>
    <row r="1104" ht="12">
      <c r="C1104" s="2"/>
    </row>
    <row r="1105" ht="12">
      <c r="C1105" s="2"/>
    </row>
    <row r="1106" ht="12">
      <c r="C1106" s="2"/>
    </row>
    <row r="1107" ht="12">
      <c r="C1107" s="2"/>
    </row>
    <row r="1108" ht="12">
      <c r="C1108" s="2"/>
    </row>
    <row r="1109" ht="12">
      <c r="C1109" s="2"/>
    </row>
    <row r="1110" ht="12">
      <c r="C1110" s="2"/>
    </row>
    <row r="1111" ht="12">
      <c r="C1111" s="2"/>
    </row>
    <row r="1112" ht="12">
      <c r="C1112" s="2"/>
    </row>
    <row r="1113" ht="12">
      <c r="C1113" s="2"/>
    </row>
    <row r="1114" ht="12">
      <c r="C1114" s="2"/>
    </row>
    <row r="1115" ht="12">
      <c r="C1115" s="2"/>
    </row>
    <row r="1116" ht="12">
      <c r="C1116" s="2"/>
    </row>
    <row r="1117" ht="12">
      <c r="C1117" s="2"/>
    </row>
    <row r="1118" ht="12">
      <c r="C1118" s="2"/>
    </row>
    <row r="1119" ht="12">
      <c r="C1119" s="2"/>
    </row>
    <row r="1120" ht="12">
      <c r="C1120" s="2"/>
    </row>
    <row r="1121" ht="12">
      <c r="C1121" s="2"/>
    </row>
    <row r="1122" ht="12">
      <c r="C1122" s="2"/>
    </row>
    <row r="1123" ht="12">
      <c r="C1123" s="2"/>
    </row>
    <row r="1124" ht="12">
      <c r="C1124" s="2"/>
    </row>
    <row r="1125" ht="12">
      <c r="C1125" s="2"/>
    </row>
    <row r="1126" ht="12">
      <c r="C1126" s="2"/>
    </row>
    <row r="1127" ht="12">
      <c r="C1127" s="2"/>
    </row>
    <row r="1128" ht="12">
      <c r="C1128" s="2"/>
    </row>
    <row r="1129" ht="12">
      <c r="C1129" s="2"/>
    </row>
    <row r="1130" ht="12">
      <c r="C1130" s="2"/>
    </row>
    <row r="1131" ht="12">
      <c r="C1131" s="2"/>
    </row>
    <row r="1132" ht="12">
      <c r="C1132" s="2"/>
    </row>
    <row r="1133" ht="12">
      <c r="C1133" s="2"/>
    </row>
    <row r="1134" ht="12">
      <c r="C1134" s="2"/>
    </row>
    <row r="1135" ht="12">
      <c r="C1135" s="2"/>
    </row>
    <row r="1136" ht="12">
      <c r="C1136" s="2"/>
    </row>
    <row r="1137" ht="12">
      <c r="C1137" s="2"/>
    </row>
    <row r="1138" ht="12">
      <c r="C1138" s="2"/>
    </row>
    <row r="1139" ht="12">
      <c r="C1139" s="2"/>
    </row>
    <row r="1140" ht="12">
      <c r="C1140" s="2"/>
    </row>
    <row r="1141" ht="12">
      <c r="C1141" s="2"/>
    </row>
    <row r="1142" ht="12">
      <c r="C1142" s="2"/>
    </row>
    <row r="1143" ht="12">
      <c r="C1143" s="2"/>
    </row>
    <row r="1144" ht="12">
      <c r="C1144" s="2"/>
    </row>
    <row r="1145" ht="12">
      <c r="C1145" s="2"/>
    </row>
    <row r="1146" ht="12">
      <c r="C1146" s="2"/>
    </row>
    <row r="1147" ht="12">
      <c r="C1147" s="2"/>
    </row>
    <row r="1148" ht="12">
      <c r="C1148" s="2"/>
    </row>
    <row r="1149" ht="12">
      <c r="C1149" s="2"/>
    </row>
    <row r="1150" ht="12">
      <c r="C1150" s="2"/>
    </row>
    <row r="1151" ht="12">
      <c r="C1151" s="2"/>
    </row>
    <row r="1152" ht="12">
      <c r="C1152" s="2"/>
    </row>
    <row r="1153" ht="12">
      <c r="C1153" s="2"/>
    </row>
    <row r="1154" ht="12">
      <c r="C1154" s="2"/>
    </row>
    <row r="1155" ht="12">
      <c r="C1155" s="2"/>
    </row>
    <row r="1156" ht="12">
      <c r="C1156" s="2"/>
    </row>
    <row r="1157" ht="12">
      <c r="C1157" s="2"/>
    </row>
    <row r="1158" ht="12">
      <c r="C1158" s="2"/>
    </row>
    <row r="1159" ht="12">
      <c r="C1159" s="2"/>
    </row>
    <row r="1160" ht="12">
      <c r="C1160" s="2"/>
    </row>
    <row r="1161" ht="12">
      <c r="C1161" s="2"/>
    </row>
    <row r="1162" ht="12">
      <c r="C1162" s="2"/>
    </row>
    <row r="1163" ht="12">
      <c r="C1163" s="2"/>
    </row>
    <row r="1164" ht="12">
      <c r="C1164" s="2"/>
    </row>
    <row r="1165" ht="12">
      <c r="C1165" s="2"/>
    </row>
    <row r="1166" ht="12">
      <c r="C1166" s="2"/>
    </row>
    <row r="1167" ht="12">
      <c r="C1167" s="2"/>
    </row>
    <row r="1168" ht="12">
      <c r="C1168" s="2"/>
    </row>
    <row r="1169" ht="12">
      <c r="C1169" s="2"/>
    </row>
    <row r="1170" ht="12">
      <c r="C1170" s="2"/>
    </row>
    <row r="1171" ht="12">
      <c r="C1171" s="2"/>
    </row>
    <row r="1172" ht="12">
      <c r="C1172" s="2"/>
    </row>
    <row r="1173" ht="12">
      <c r="C1173" s="2"/>
    </row>
    <row r="1174" ht="12">
      <c r="C1174" s="2"/>
    </row>
    <row r="1175" ht="12">
      <c r="C1175" s="2"/>
    </row>
    <row r="1176" ht="12">
      <c r="C1176" s="2"/>
    </row>
    <row r="1177" ht="12">
      <c r="C1177" s="2"/>
    </row>
    <row r="1178" ht="12">
      <c r="C1178" s="2"/>
    </row>
    <row r="1179" ht="12">
      <c r="C1179" s="2"/>
    </row>
    <row r="1180" ht="12">
      <c r="C1180" s="2"/>
    </row>
    <row r="1181" ht="12">
      <c r="C1181" s="2"/>
    </row>
    <row r="1182" ht="12">
      <c r="C1182" s="2"/>
    </row>
    <row r="1183" ht="12">
      <c r="C1183" s="2"/>
    </row>
    <row r="1184" ht="12">
      <c r="C1184" s="2"/>
    </row>
    <row r="1185" ht="12">
      <c r="C1185" s="2"/>
    </row>
    <row r="1186" ht="12">
      <c r="C1186" s="2"/>
    </row>
    <row r="1187" ht="12">
      <c r="C1187" s="2"/>
    </row>
    <row r="1188" ht="12">
      <c r="C1188" s="2"/>
    </row>
    <row r="1189" ht="12">
      <c r="C1189" s="2"/>
    </row>
    <row r="1190" ht="12">
      <c r="C1190" s="2"/>
    </row>
    <row r="1191" ht="12">
      <c r="C1191" s="2"/>
    </row>
    <row r="1192" ht="12">
      <c r="C1192" s="2"/>
    </row>
    <row r="1193" ht="12">
      <c r="C1193" s="2"/>
    </row>
    <row r="1194" ht="12">
      <c r="C1194" s="2"/>
    </row>
    <row r="1195" ht="12">
      <c r="C1195" s="2"/>
    </row>
    <row r="1196" ht="12">
      <c r="C1196" s="2"/>
    </row>
    <row r="1197" ht="12">
      <c r="C1197" s="2"/>
    </row>
    <row r="1198" ht="12">
      <c r="C1198" s="2"/>
    </row>
    <row r="1199" ht="12">
      <c r="C1199" s="2"/>
    </row>
    <row r="1200" ht="12">
      <c r="C1200" s="2"/>
    </row>
    <row r="1201" ht="12">
      <c r="C1201" s="2"/>
    </row>
    <row r="1202" ht="12">
      <c r="C1202" s="2"/>
    </row>
    <row r="1203" ht="12">
      <c r="C1203" s="2"/>
    </row>
    <row r="1204" ht="12">
      <c r="C1204" s="2"/>
    </row>
    <row r="1205" ht="12">
      <c r="C1205" s="2"/>
    </row>
    <row r="1206" ht="12">
      <c r="C1206" s="2"/>
    </row>
    <row r="1207" ht="12">
      <c r="C1207" s="2"/>
    </row>
    <row r="1208" ht="12">
      <c r="C1208" s="2"/>
    </row>
    <row r="1209" ht="12">
      <c r="C1209" s="2"/>
    </row>
    <row r="1210" ht="12">
      <c r="C1210" s="2"/>
    </row>
    <row r="1211" ht="12">
      <c r="C1211" s="2"/>
    </row>
    <row r="1212" ht="12">
      <c r="C1212" s="2"/>
    </row>
    <row r="1213" ht="12">
      <c r="C1213" s="2"/>
    </row>
    <row r="1214" ht="12">
      <c r="C1214" s="2"/>
    </row>
    <row r="1215" ht="12">
      <c r="C1215" s="2"/>
    </row>
    <row r="1216" ht="12">
      <c r="C1216" s="2"/>
    </row>
    <row r="1217" ht="12">
      <c r="C1217" s="2"/>
    </row>
    <row r="1218" ht="12">
      <c r="C1218" s="2"/>
    </row>
    <row r="1219" ht="12">
      <c r="C1219" s="2"/>
    </row>
    <row r="1220" ht="12">
      <c r="C1220" s="2"/>
    </row>
    <row r="1221" ht="12">
      <c r="C1221" s="2"/>
    </row>
    <row r="1222" ht="12">
      <c r="C1222" s="2"/>
    </row>
    <row r="1223" ht="12">
      <c r="C1223" s="2"/>
    </row>
    <row r="1224" ht="12">
      <c r="C1224" s="2"/>
    </row>
    <row r="1225" ht="12">
      <c r="C1225" s="2"/>
    </row>
    <row r="1226" ht="12">
      <c r="C1226" s="2"/>
    </row>
    <row r="1227" ht="12">
      <c r="C1227" s="2"/>
    </row>
    <row r="1228" ht="12">
      <c r="C1228" s="2"/>
    </row>
    <row r="1229" ht="12">
      <c r="C1229" s="2"/>
    </row>
    <row r="1230" ht="12">
      <c r="C1230" s="2"/>
    </row>
    <row r="1231" ht="12">
      <c r="C1231" s="2"/>
    </row>
    <row r="1232" ht="12">
      <c r="C1232" s="2"/>
    </row>
    <row r="1233" ht="12">
      <c r="C1233" s="2"/>
    </row>
    <row r="1234" ht="12">
      <c r="C1234" s="2"/>
    </row>
    <row r="1235" ht="12">
      <c r="C1235" s="2"/>
    </row>
    <row r="1236" ht="12">
      <c r="C1236" s="2"/>
    </row>
    <row r="1237" ht="12">
      <c r="C1237" s="2"/>
    </row>
    <row r="1238" ht="12">
      <c r="C1238" s="2"/>
    </row>
    <row r="1239" ht="12">
      <c r="C1239" s="2"/>
    </row>
    <row r="1240" ht="12">
      <c r="C1240" s="2"/>
    </row>
    <row r="1241" ht="12">
      <c r="C1241" s="2"/>
    </row>
    <row r="1242" ht="12">
      <c r="C1242" s="2"/>
    </row>
    <row r="1243" ht="12">
      <c r="C1243" s="2"/>
    </row>
    <row r="1244" ht="12">
      <c r="C1244" s="2"/>
    </row>
    <row r="1245" ht="12">
      <c r="C1245" s="2"/>
    </row>
    <row r="1246" ht="12">
      <c r="C1246" s="2"/>
    </row>
    <row r="1247" ht="12">
      <c r="C1247" s="2"/>
    </row>
    <row r="1248" ht="12">
      <c r="C1248" s="2"/>
    </row>
    <row r="1249" ht="12">
      <c r="C1249" s="2"/>
    </row>
    <row r="1250" ht="12">
      <c r="C1250" s="2"/>
    </row>
    <row r="1251" ht="12">
      <c r="C1251" s="2"/>
    </row>
    <row r="1252" ht="12">
      <c r="C1252" s="2"/>
    </row>
    <row r="1253" ht="12">
      <c r="C1253" s="2"/>
    </row>
    <row r="1254" ht="12">
      <c r="C1254" s="2"/>
    </row>
    <row r="1255" ht="12">
      <c r="C1255" s="2"/>
    </row>
    <row r="1256" ht="12">
      <c r="C1256" s="2"/>
    </row>
    <row r="1257" ht="12">
      <c r="C1257" s="2"/>
    </row>
    <row r="1258" ht="12">
      <c r="C1258" s="2"/>
    </row>
    <row r="1259" ht="12">
      <c r="C1259" s="2"/>
    </row>
    <row r="1260" ht="12">
      <c r="C1260" s="2"/>
    </row>
    <row r="1261" ht="12">
      <c r="C1261" s="2"/>
    </row>
    <row r="1262" ht="12">
      <c r="C1262" s="2"/>
    </row>
    <row r="1263" ht="12">
      <c r="C1263" s="2"/>
    </row>
    <row r="1264" ht="12">
      <c r="C1264" s="2"/>
    </row>
    <row r="1265" ht="12">
      <c r="C1265" s="2"/>
    </row>
    <row r="1266" ht="12">
      <c r="C1266" s="2"/>
    </row>
    <row r="1267" ht="12">
      <c r="C1267" s="2"/>
    </row>
    <row r="1268" ht="12">
      <c r="C1268" s="2"/>
    </row>
    <row r="1269" ht="12">
      <c r="C1269" s="2"/>
    </row>
    <row r="1270" ht="12">
      <c r="C1270" s="2"/>
    </row>
    <row r="1271" ht="12">
      <c r="C1271" s="2"/>
    </row>
    <row r="1272" ht="12">
      <c r="C1272" s="2"/>
    </row>
    <row r="1273" ht="12">
      <c r="C1273" s="2"/>
    </row>
    <row r="1274" ht="12">
      <c r="C1274" s="2"/>
    </row>
    <row r="1275" ht="12">
      <c r="C1275" s="2"/>
    </row>
    <row r="1276" ht="12">
      <c r="C1276" s="2"/>
    </row>
    <row r="1277" ht="12">
      <c r="C1277" s="2"/>
    </row>
    <row r="1278" ht="12">
      <c r="C1278" s="2"/>
    </row>
    <row r="1279" ht="12">
      <c r="C1279" s="2"/>
    </row>
    <row r="1280" ht="12">
      <c r="C1280" s="2"/>
    </row>
    <row r="1281" ht="12">
      <c r="C1281" s="2"/>
    </row>
    <row r="1282" ht="12">
      <c r="C1282" s="2"/>
    </row>
    <row r="1283" ht="12">
      <c r="C1283" s="2"/>
    </row>
    <row r="1284" ht="12">
      <c r="C1284" s="2"/>
    </row>
    <row r="1285" ht="12">
      <c r="C1285" s="2"/>
    </row>
    <row r="1286" ht="12">
      <c r="C1286" s="2"/>
    </row>
    <row r="1287" ht="12">
      <c r="C1287" s="2"/>
    </row>
    <row r="1288" ht="12">
      <c r="C1288" s="2"/>
    </row>
    <row r="1289" ht="12">
      <c r="C1289" s="2"/>
    </row>
    <row r="1290" ht="12">
      <c r="C1290" s="2"/>
    </row>
    <row r="1291" ht="12">
      <c r="C1291" s="2"/>
    </row>
    <row r="1292" ht="12">
      <c r="C1292" s="2"/>
    </row>
    <row r="1293" ht="12">
      <c r="C1293" s="2"/>
    </row>
    <row r="1294" ht="12">
      <c r="C1294" s="2"/>
    </row>
    <row r="1295" ht="12">
      <c r="C1295" s="2"/>
    </row>
    <row r="1296" ht="12">
      <c r="C1296" s="2"/>
    </row>
    <row r="1297" ht="12">
      <c r="C1297" s="2"/>
    </row>
    <row r="1298" ht="12">
      <c r="C1298" s="2"/>
    </row>
    <row r="1299" ht="12">
      <c r="C1299" s="2"/>
    </row>
    <row r="1300" ht="12">
      <c r="C1300" s="2"/>
    </row>
    <row r="1301" ht="12">
      <c r="C1301" s="2"/>
    </row>
    <row r="1302" ht="12">
      <c r="C1302" s="2"/>
    </row>
    <row r="1303" ht="12">
      <c r="C1303" s="2"/>
    </row>
    <row r="1304" ht="12">
      <c r="C1304" s="2"/>
    </row>
    <row r="1305" ht="12">
      <c r="C1305" s="2"/>
    </row>
    <row r="1306" ht="12">
      <c r="C1306" s="2"/>
    </row>
    <row r="1307" ht="12">
      <c r="C1307" s="2"/>
    </row>
    <row r="1308" ht="12">
      <c r="C1308" s="2"/>
    </row>
    <row r="1309" ht="12">
      <c r="C1309" s="2"/>
    </row>
    <row r="1310" ht="12">
      <c r="C1310" s="2"/>
    </row>
    <row r="1311" ht="12">
      <c r="C1311" s="2"/>
    </row>
    <row r="1312" ht="12">
      <c r="C1312" s="2"/>
    </row>
    <row r="1313" ht="12">
      <c r="C1313" s="2"/>
    </row>
    <row r="1314" ht="12">
      <c r="C1314" s="2"/>
    </row>
    <row r="1315" ht="12">
      <c r="C1315" s="2"/>
    </row>
    <row r="1316" ht="12">
      <c r="C1316" s="2"/>
    </row>
    <row r="1317" ht="12">
      <c r="C1317" s="2"/>
    </row>
    <row r="1318" ht="12">
      <c r="C1318" s="2"/>
    </row>
    <row r="1319" ht="12">
      <c r="C1319" s="2"/>
    </row>
    <row r="1320" ht="12">
      <c r="C1320" s="2"/>
    </row>
    <row r="1321" ht="12">
      <c r="C1321" s="2"/>
    </row>
    <row r="1322" ht="12">
      <c r="C1322" s="2"/>
    </row>
    <row r="1323" ht="12">
      <c r="C1323" s="2"/>
    </row>
    <row r="1324" ht="12">
      <c r="C1324" s="2"/>
    </row>
    <row r="1325" ht="12">
      <c r="C1325" s="2"/>
    </row>
    <row r="1326" ht="12">
      <c r="C1326" s="2"/>
    </row>
    <row r="1327" ht="12">
      <c r="C1327" s="2"/>
    </row>
    <row r="1328" ht="12">
      <c r="C1328" s="2"/>
    </row>
    <row r="1329" ht="12">
      <c r="C1329" s="2"/>
    </row>
    <row r="1330" ht="12">
      <c r="C1330" s="2"/>
    </row>
    <row r="1331" ht="12">
      <c r="C1331" s="2"/>
    </row>
    <row r="1332" ht="12">
      <c r="C1332" s="2"/>
    </row>
    <row r="1333" ht="12">
      <c r="C1333" s="2"/>
    </row>
    <row r="1334" ht="12">
      <c r="C1334" s="2"/>
    </row>
    <row r="1335" ht="12">
      <c r="C1335" s="2"/>
    </row>
    <row r="1336" ht="12">
      <c r="C1336" s="2"/>
    </row>
    <row r="1337" ht="12">
      <c r="C1337" s="2"/>
    </row>
    <row r="1338" ht="12">
      <c r="C1338" s="2"/>
    </row>
    <row r="1339" ht="12">
      <c r="C1339" s="2"/>
    </row>
    <row r="1340" ht="12">
      <c r="C1340" s="2"/>
    </row>
    <row r="1341" ht="12">
      <c r="C1341" s="2"/>
    </row>
    <row r="1342" ht="12">
      <c r="C1342" s="2"/>
    </row>
    <row r="1343" ht="12">
      <c r="C1343" s="2"/>
    </row>
    <row r="1344" ht="12">
      <c r="C1344" s="2"/>
    </row>
    <row r="1345" ht="12">
      <c r="C1345" s="2"/>
    </row>
    <row r="1346" ht="12">
      <c r="C1346" s="2"/>
    </row>
    <row r="1347" ht="12">
      <c r="C1347" s="2"/>
    </row>
    <row r="1348" ht="12">
      <c r="C1348" s="2"/>
    </row>
    <row r="1349" ht="12">
      <c r="C1349" s="2"/>
    </row>
    <row r="1350" ht="12">
      <c r="C1350" s="2"/>
    </row>
    <row r="1351" ht="12">
      <c r="C1351" s="2"/>
    </row>
    <row r="1352" ht="12">
      <c r="C1352" s="2"/>
    </row>
    <row r="1353" ht="12">
      <c r="C1353" s="2"/>
    </row>
    <row r="1354" ht="12">
      <c r="C1354" s="2"/>
    </row>
    <row r="1355" ht="12">
      <c r="C1355" s="2"/>
    </row>
    <row r="1356" ht="12">
      <c r="C1356" s="2"/>
    </row>
    <row r="1357" ht="12">
      <c r="C1357" s="2"/>
    </row>
    <row r="1358" ht="12">
      <c r="C1358" s="2"/>
    </row>
    <row r="1359" ht="12">
      <c r="C1359" s="2"/>
    </row>
    <row r="1360" ht="12">
      <c r="C1360" s="2"/>
    </row>
    <row r="1361" ht="12">
      <c r="C1361" s="2"/>
    </row>
    <row r="1362" ht="12">
      <c r="C1362" s="2"/>
    </row>
    <row r="1363" ht="12">
      <c r="C1363" s="2"/>
    </row>
    <row r="1364" ht="12">
      <c r="C1364" s="2"/>
    </row>
    <row r="1365" ht="12">
      <c r="C1365" s="2"/>
    </row>
    <row r="1366" ht="12">
      <c r="C1366" s="2"/>
    </row>
    <row r="1367" ht="12">
      <c r="C1367" s="2"/>
    </row>
    <row r="1368" ht="12">
      <c r="C1368" s="2"/>
    </row>
    <row r="1369" ht="12">
      <c r="C1369" s="2"/>
    </row>
    <row r="1370" ht="12">
      <c r="C1370" s="2"/>
    </row>
    <row r="1371" ht="12">
      <c r="C1371" s="2"/>
    </row>
    <row r="1372" ht="12">
      <c r="C1372" s="2"/>
    </row>
    <row r="1373" ht="12">
      <c r="C1373" s="2"/>
    </row>
    <row r="1374" ht="12">
      <c r="C1374" s="2"/>
    </row>
    <row r="1375" ht="12">
      <c r="C1375" s="2"/>
    </row>
    <row r="1376" ht="12">
      <c r="C1376" s="2"/>
    </row>
    <row r="1377" ht="12">
      <c r="C1377" s="2"/>
    </row>
    <row r="1378" ht="12">
      <c r="C1378" s="2"/>
    </row>
    <row r="1379" ht="12">
      <c r="C1379" s="2"/>
    </row>
    <row r="1380" ht="12">
      <c r="C1380" s="2"/>
    </row>
    <row r="1381" ht="12">
      <c r="C1381" s="2"/>
    </row>
    <row r="1382" ht="12">
      <c r="C1382" s="2"/>
    </row>
    <row r="1383" ht="12">
      <c r="C1383" s="2"/>
    </row>
    <row r="1384" ht="12">
      <c r="C1384" s="2"/>
    </row>
    <row r="1385" ht="12">
      <c r="C1385" s="2"/>
    </row>
    <row r="1386" ht="12">
      <c r="C1386" s="2"/>
    </row>
    <row r="1387" ht="12">
      <c r="C1387" s="2"/>
    </row>
    <row r="1388" ht="12">
      <c r="C1388" s="2"/>
    </row>
    <row r="1389" ht="12">
      <c r="C1389" s="2"/>
    </row>
    <row r="1390" ht="12">
      <c r="C1390" s="2"/>
    </row>
    <row r="1391" ht="12">
      <c r="C1391" s="2"/>
    </row>
    <row r="1392" ht="12">
      <c r="C1392" s="2"/>
    </row>
    <row r="1393" ht="12">
      <c r="C1393" s="2"/>
    </row>
    <row r="1394" ht="12">
      <c r="C1394" s="2"/>
    </row>
    <row r="1395" ht="12">
      <c r="C1395" s="2"/>
    </row>
    <row r="1396" ht="12">
      <c r="C1396" s="2"/>
    </row>
    <row r="1397" ht="12">
      <c r="C1397" s="2"/>
    </row>
    <row r="1398" ht="12">
      <c r="C1398" s="2"/>
    </row>
    <row r="1399" ht="12">
      <c r="C1399" s="2"/>
    </row>
    <row r="1400" ht="12">
      <c r="C1400" s="2"/>
    </row>
    <row r="1401" ht="12">
      <c r="C1401" s="2"/>
    </row>
    <row r="1402" ht="12">
      <c r="C1402" s="2"/>
    </row>
    <row r="1403" ht="12">
      <c r="C1403" s="2"/>
    </row>
    <row r="1404" ht="12">
      <c r="C1404" s="2"/>
    </row>
    <row r="1405" ht="12">
      <c r="C1405" s="2"/>
    </row>
    <row r="1406" ht="12">
      <c r="C1406" s="2"/>
    </row>
    <row r="1407" ht="12">
      <c r="C1407" s="2"/>
    </row>
    <row r="1408" ht="12">
      <c r="C1408" s="2"/>
    </row>
    <row r="1409" ht="12">
      <c r="C1409" s="2"/>
    </row>
    <row r="1410" ht="12">
      <c r="C1410" s="2"/>
    </row>
    <row r="1411" ht="12">
      <c r="C1411" s="2"/>
    </row>
    <row r="1412" ht="12">
      <c r="C1412" s="2"/>
    </row>
    <row r="1413" ht="12">
      <c r="C1413" s="2"/>
    </row>
    <row r="1414" ht="12">
      <c r="C1414" s="2"/>
    </row>
    <row r="1415" ht="12">
      <c r="C1415" s="2"/>
    </row>
    <row r="1416" ht="12">
      <c r="C1416" s="2"/>
    </row>
    <row r="1417" ht="12">
      <c r="C1417" s="2"/>
    </row>
    <row r="1418" ht="12">
      <c r="C1418" s="2"/>
    </row>
    <row r="1419" ht="12">
      <c r="C1419" s="2"/>
    </row>
    <row r="1420" ht="12">
      <c r="C1420" s="2"/>
    </row>
    <row r="1421" ht="12">
      <c r="C1421" s="2"/>
    </row>
    <row r="1422" ht="12">
      <c r="C1422" s="2"/>
    </row>
    <row r="1423" ht="12">
      <c r="C1423" s="2"/>
    </row>
    <row r="1424" ht="12">
      <c r="C1424" s="2"/>
    </row>
    <row r="1425" ht="12">
      <c r="C1425" s="2"/>
    </row>
    <row r="1426" ht="12">
      <c r="C1426" s="2"/>
    </row>
    <row r="1427" ht="12">
      <c r="C1427" s="2"/>
    </row>
    <row r="1428" ht="12">
      <c r="C1428" s="2"/>
    </row>
    <row r="1429" ht="12">
      <c r="C1429" s="2"/>
    </row>
    <row r="1430" ht="12">
      <c r="C1430" s="2"/>
    </row>
    <row r="1431" ht="12">
      <c r="C1431" s="2"/>
    </row>
    <row r="1432" ht="12">
      <c r="C1432" s="2"/>
    </row>
    <row r="1433" ht="12">
      <c r="C1433" s="2"/>
    </row>
    <row r="1434" ht="12">
      <c r="C1434" s="2"/>
    </row>
    <row r="1435" ht="12">
      <c r="C1435" s="2"/>
    </row>
    <row r="1436" ht="12">
      <c r="C1436" s="2"/>
    </row>
    <row r="1437" ht="12">
      <c r="C1437" s="2"/>
    </row>
    <row r="1438" ht="12">
      <c r="C1438" s="2"/>
    </row>
    <row r="1439" ht="12">
      <c r="C1439" s="2"/>
    </row>
    <row r="1440" ht="12">
      <c r="C1440" s="2"/>
    </row>
    <row r="1441" ht="12">
      <c r="C1441" s="2"/>
    </row>
    <row r="1442" ht="12">
      <c r="C1442" s="2"/>
    </row>
    <row r="1443" ht="12">
      <c r="C1443" s="2"/>
    </row>
    <row r="1444" ht="12">
      <c r="C1444" s="2"/>
    </row>
    <row r="1445" ht="12">
      <c r="C1445" s="2"/>
    </row>
    <row r="1446" ht="12">
      <c r="C1446" s="2"/>
    </row>
    <row r="1447" ht="12">
      <c r="C1447" s="2"/>
    </row>
    <row r="1448" ht="12">
      <c r="C1448" s="2"/>
    </row>
    <row r="1449" ht="12">
      <c r="C1449" s="2"/>
    </row>
    <row r="1450" ht="12">
      <c r="C1450" s="2"/>
    </row>
    <row r="1451" ht="12">
      <c r="C1451" s="2"/>
    </row>
    <row r="1452" ht="12">
      <c r="C1452" s="2"/>
    </row>
    <row r="1453" ht="12">
      <c r="C1453" s="2"/>
    </row>
    <row r="1454" ht="12">
      <c r="C1454" s="2"/>
    </row>
    <row r="1455" ht="12">
      <c r="C1455" s="2"/>
    </row>
    <row r="1456" ht="12">
      <c r="C1456" s="2"/>
    </row>
    <row r="1457" ht="12">
      <c r="C1457" s="2"/>
    </row>
    <row r="1458" ht="12">
      <c r="C1458" s="2"/>
    </row>
    <row r="1459" ht="12">
      <c r="C1459" s="2"/>
    </row>
    <row r="1460" ht="12">
      <c r="C1460" s="2"/>
    </row>
    <row r="1461" ht="12">
      <c r="C1461" s="2"/>
    </row>
    <row r="1462" ht="12">
      <c r="C1462" s="2"/>
    </row>
    <row r="1463" ht="12">
      <c r="C1463" s="2"/>
    </row>
    <row r="1464" ht="12">
      <c r="C1464" s="2"/>
    </row>
    <row r="1465" ht="12">
      <c r="C1465" s="2"/>
    </row>
    <row r="1466" ht="12">
      <c r="C1466" s="2"/>
    </row>
    <row r="1467" ht="12">
      <c r="C1467" s="2"/>
    </row>
    <row r="1468" ht="12">
      <c r="C1468" s="2"/>
    </row>
    <row r="1469" ht="12">
      <c r="C1469" s="2"/>
    </row>
    <row r="1470" ht="12">
      <c r="C1470" s="2"/>
    </row>
    <row r="1471" ht="12">
      <c r="C1471" s="2"/>
    </row>
    <row r="1472" ht="12">
      <c r="C1472" s="2"/>
    </row>
    <row r="1473" ht="12">
      <c r="C1473" s="2"/>
    </row>
    <row r="1474" ht="12">
      <c r="C1474" s="2"/>
    </row>
    <row r="1475" ht="12">
      <c r="C1475" s="2"/>
    </row>
    <row r="1476" ht="12">
      <c r="C1476" s="2"/>
    </row>
    <row r="1477" ht="12">
      <c r="C1477" s="2"/>
    </row>
    <row r="1478" ht="12">
      <c r="C1478" s="2"/>
    </row>
    <row r="1479" ht="12">
      <c r="C1479" s="2"/>
    </row>
    <row r="1480" ht="12">
      <c r="C1480" s="2"/>
    </row>
    <row r="1481" ht="12">
      <c r="C1481" s="2"/>
    </row>
    <row r="1482" ht="12">
      <c r="C1482" s="2"/>
    </row>
    <row r="1483" ht="12">
      <c r="C1483" s="2"/>
    </row>
    <row r="1484" ht="12">
      <c r="C1484" s="2"/>
    </row>
    <row r="1485" ht="12">
      <c r="C1485" s="2"/>
    </row>
    <row r="1486" ht="12">
      <c r="C1486" s="2"/>
    </row>
    <row r="1487" ht="12">
      <c r="C1487" s="2"/>
    </row>
    <row r="1488" ht="12">
      <c r="C1488" s="2"/>
    </row>
    <row r="1489" ht="12">
      <c r="C1489" s="2"/>
    </row>
    <row r="1490" ht="12">
      <c r="C1490" s="2"/>
    </row>
    <row r="1491" ht="12">
      <c r="C1491" s="2"/>
    </row>
    <row r="1492" ht="12">
      <c r="C1492" s="2"/>
    </row>
    <row r="1493" ht="12">
      <c r="C1493" s="2"/>
    </row>
    <row r="1494" ht="12">
      <c r="C1494" s="2"/>
    </row>
    <row r="1495" ht="12">
      <c r="C1495" s="2"/>
    </row>
    <row r="1496" ht="12">
      <c r="C1496" s="2"/>
    </row>
    <row r="1497" ht="12">
      <c r="C1497" s="2"/>
    </row>
    <row r="1498" ht="12">
      <c r="C1498" s="2"/>
    </row>
    <row r="1499" ht="12">
      <c r="C1499" s="2"/>
    </row>
    <row r="1500" ht="12">
      <c r="C1500" s="2"/>
    </row>
    <row r="1501" ht="12">
      <c r="C1501" s="2"/>
    </row>
    <row r="1502" ht="12">
      <c r="C1502" s="2"/>
    </row>
    <row r="1503" ht="12">
      <c r="C1503" s="2"/>
    </row>
    <row r="1504" ht="12">
      <c r="C1504" s="2"/>
    </row>
    <row r="1505" ht="12">
      <c r="C1505" s="2"/>
    </row>
    <row r="1506" ht="12">
      <c r="C1506" s="2"/>
    </row>
    <row r="1507" ht="12">
      <c r="C1507" s="2"/>
    </row>
    <row r="1508" ht="12">
      <c r="C1508" s="2"/>
    </row>
    <row r="1509" ht="12">
      <c r="C1509" s="2"/>
    </row>
    <row r="1510" ht="12">
      <c r="C1510" s="2"/>
    </row>
    <row r="1511" ht="12">
      <c r="C1511" s="2"/>
    </row>
    <row r="1512" ht="12">
      <c r="C1512" s="2"/>
    </row>
    <row r="1513" ht="12">
      <c r="C1513" s="2"/>
    </row>
    <row r="1514" ht="12">
      <c r="C1514" s="2"/>
    </row>
    <row r="1515" ht="12">
      <c r="C1515" s="2"/>
    </row>
    <row r="1516" ht="12">
      <c r="C1516" s="2"/>
    </row>
    <row r="1517" ht="12">
      <c r="C1517" s="2"/>
    </row>
    <row r="1518" ht="12">
      <c r="C1518" s="2"/>
    </row>
    <row r="1519" ht="12">
      <c r="C1519" s="2"/>
    </row>
    <row r="1520" ht="12">
      <c r="C1520" s="2"/>
    </row>
    <row r="1521" ht="12">
      <c r="C1521" s="2"/>
    </row>
    <row r="1522" ht="12">
      <c r="C1522" s="2"/>
    </row>
    <row r="1523" ht="12">
      <c r="C1523" s="2"/>
    </row>
    <row r="1524" ht="12">
      <c r="C1524" s="2"/>
    </row>
    <row r="1525" ht="12">
      <c r="C1525" s="2"/>
    </row>
    <row r="1526" ht="12">
      <c r="C1526" s="2"/>
    </row>
    <row r="1527" ht="12">
      <c r="C1527" s="2"/>
    </row>
    <row r="1528" ht="12">
      <c r="C1528" s="2"/>
    </row>
    <row r="1529" ht="12">
      <c r="C1529" s="2"/>
    </row>
    <row r="1530" ht="12">
      <c r="C1530" s="2"/>
    </row>
    <row r="1531" ht="12">
      <c r="C1531" s="2"/>
    </row>
    <row r="1532" ht="12">
      <c r="C1532" s="2"/>
    </row>
    <row r="1533" ht="12">
      <c r="C1533" s="2"/>
    </row>
    <row r="1534" ht="12">
      <c r="C1534" s="2"/>
    </row>
    <row r="1535" ht="12">
      <c r="C1535" s="2"/>
    </row>
    <row r="1536" ht="12">
      <c r="C1536" s="2"/>
    </row>
    <row r="1537" ht="12">
      <c r="C1537" s="2"/>
    </row>
    <row r="1538" ht="12">
      <c r="C1538" s="2"/>
    </row>
    <row r="1539" ht="12">
      <c r="C1539" s="2"/>
    </row>
    <row r="1540" ht="12">
      <c r="C1540" s="2"/>
    </row>
    <row r="1541" ht="12">
      <c r="C1541" s="2"/>
    </row>
    <row r="1542" ht="12">
      <c r="C1542" s="2"/>
    </row>
    <row r="1543" ht="12">
      <c r="C1543" s="2"/>
    </row>
    <row r="1544" ht="12">
      <c r="C1544" s="2"/>
    </row>
    <row r="1545" ht="12">
      <c r="C1545" s="2"/>
    </row>
    <row r="1546" ht="12">
      <c r="C1546" s="2"/>
    </row>
    <row r="1547" ht="12">
      <c r="C1547" s="2"/>
    </row>
    <row r="1548" ht="12">
      <c r="C1548" s="2"/>
    </row>
    <row r="1549" ht="12">
      <c r="C1549" s="2"/>
    </row>
    <row r="1550" ht="12">
      <c r="C1550" s="2"/>
    </row>
    <row r="1551" ht="12">
      <c r="C1551" s="2"/>
    </row>
    <row r="1552" ht="12">
      <c r="C1552" s="2"/>
    </row>
    <row r="1553" ht="12">
      <c r="C1553" s="2"/>
    </row>
    <row r="1554" ht="12">
      <c r="C1554" s="2"/>
    </row>
    <row r="1555" ht="12">
      <c r="C1555" s="2"/>
    </row>
    <row r="1556" ht="12">
      <c r="C1556" s="2"/>
    </row>
    <row r="1557" ht="12">
      <c r="C1557" s="2"/>
    </row>
    <row r="1558" ht="12">
      <c r="C1558" s="2"/>
    </row>
    <row r="1559" ht="12">
      <c r="C1559" s="2"/>
    </row>
    <row r="1560" ht="12">
      <c r="C1560" s="2"/>
    </row>
    <row r="1561" ht="12">
      <c r="C1561" s="2"/>
    </row>
    <row r="1562" ht="12">
      <c r="C1562" s="2"/>
    </row>
    <row r="1563" ht="12">
      <c r="C1563" s="2"/>
    </row>
    <row r="1564" ht="12">
      <c r="C1564" s="2"/>
    </row>
    <row r="1565" ht="12">
      <c r="C1565" s="2"/>
    </row>
    <row r="1566" ht="12">
      <c r="C1566" s="2"/>
    </row>
    <row r="1567" ht="12">
      <c r="C1567" s="2"/>
    </row>
    <row r="1568" ht="12">
      <c r="C1568" s="2"/>
    </row>
    <row r="1569" ht="12">
      <c r="C1569" s="2"/>
    </row>
    <row r="1570" ht="12">
      <c r="C1570" s="2"/>
    </row>
    <row r="1571" ht="12">
      <c r="C1571" s="2"/>
    </row>
    <row r="1572" ht="12">
      <c r="C1572" s="2"/>
    </row>
    <row r="1573" ht="12">
      <c r="C1573" s="2"/>
    </row>
    <row r="1574" ht="12">
      <c r="C1574" s="2"/>
    </row>
    <row r="1575" ht="12">
      <c r="C1575" s="2"/>
    </row>
    <row r="1576" ht="12">
      <c r="C1576" s="2"/>
    </row>
    <row r="1577" ht="12">
      <c r="C1577" s="2"/>
    </row>
    <row r="1578" ht="12">
      <c r="C1578" s="2"/>
    </row>
    <row r="1579" ht="12">
      <c r="C1579" s="2"/>
    </row>
    <row r="1580" ht="12">
      <c r="C1580" s="2"/>
    </row>
    <row r="1581" ht="12">
      <c r="C1581" s="2"/>
    </row>
    <row r="1582" ht="12">
      <c r="C1582" s="2"/>
    </row>
    <row r="1583" ht="12">
      <c r="C1583" s="2"/>
    </row>
    <row r="1584" ht="12">
      <c r="C1584" s="2"/>
    </row>
    <row r="1585" ht="12">
      <c r="C1585" s="2"/>
    </row>
    <row r="1586" ht="12">
      <c r="C1586" s="2"/>
    </row>
    <row r="1587" ht="12">
      <c r="C1587" s="2"/>
    </row>
    <row r="1588" ht="12">
      <c r="C1588" s="2"/>
    </row>
    <row r="1589" ht="12">
      <c r="C1589" s="2"/>
    </row>
    <row r="1590" ht="12">
      <c r="C1590" s="2"/>
    </row>
    <row r="1591" ht="12">
      <c r="C1591" s="2"/>
    </row>
    <row r="1592" ht="12">
      <c r="C1592" s="2"/>
    </row>
    <row r="1593" ht="12">
      <c r="C1593" s="2"/>
    </row>
    <row r="1594" ht="12">
      <c r="C1594" s="2"/>
    </row>
    <row r="1595" ht="12">
      <c r="C1595" s="2"/>
    </row>
    <row r="1596" ht="12">
      <c r="C1596" s="2"/>
    </row>
    <row r="1597" ht="12">
      <c r="C1597" s="2"/>
    </row>
    <row r="1598" ht="12">
      <c r="C1598" s="2"/>
    </row>
    <row r="1599" ht="12">
      <c r="C1599" s="2"/>
    </row>
    <row r="1600" ht="12">
      <c r="C1600" s="2"/>
    </row>
    <row r="1601" ht="12">
      <c r="C1601" s="2"/>
    </row>
    <row r="1602" ht="12">
      <c r="C1602" s="2"/>
    </row>
    <row r="1603" ht="12">
      <c r="C1603" s="2"/>
    </row>
    <row r="1604" ht="12">
      <c r="C1604" s="2"/>
    </row>
    <row r="1605" ht="12">
      <c r="C1605" s="2"/>
    </row>
    <row r="1606" ht="12">
      <c r="C1606" s="2"/>
    </row>
    <row r="1607" ht="12">
      <c r="C1607" s="2"/>
    </row>
    <row r="1608" ht="12">
      <c r="C1608" s="2"/>
    </row>
    <row r="1609" ht="12">
      <c r="C1609" s="2"/>
    </row>
    <row r="1610" ht="12">
      <c r="C1610" s="2"/>
    </row>
    <row r="1611" ht="12">
      <c r="C1611" s="2"/>
    </row>
    <row r="1612" ht="12">
      <c r="C1612" s="2"/>
    </row>
    <row r="1613" ht="12">
      <c r="C1613" s="2"/>
    </row>
    <row r="1614" ht="12">
      <c r="C1614" s="2"/>
    </row>
    <row r="1615" ht="12">
      <c r="C1615" s="2"/>
    </row>
    <row r="1616" ht="12">
      <c r="C1616" s="2"/>
    </row>
    <row r="1617" ht="12">
      <c r="C1617" s="2"/>
    </row>
    <row r="1618" ht="12">
      <c r="C1618" s="2"/>
    </row>
    <row r="1619" ht="12">
      <c r="C1619" s="2"/>
    </row>
    <row r="1620" ht="12">
      <c r="C1620" s="2"/>
    </row>
    <row r="1621" ht="12">
      <c r="C1621" s="2"/>
    </row>
    <row r="1622" ht="12">
      <c r="C1622" s="2"/>
    </row>
    <row r="1623" ht="12">
      <c r="C1623" s="2"/>
    </row>
    <row r="1624" ht="12">
      <c r="C1624" s="2"/>
    </row>
    <row r="1625" ht="12">
      <c r="C1625" s="2"/>
    </row>
    <row r="1626" ht="12">
      <c r="C1626" s="2"/>
    </row>
    <row r="1627" ht="12">
      <c r="C1627" s="2"/>
    </row>
    <row r="1628" ht="12">
      <c r="C1628" s="2"/>
    </row>
    <row r="1629" ht="12">
      <c r="C1629" s="2"/>
    </row>
    <row r="1630" ht="12">
      <c r="C1630" s="2"/>
    </row>
    <row r="1631" ht="12">
      <c r="C1631" s="2"/>
    </row>
    <row r="1632" ht="12">
      <c r="C1632" s="2"/>
    </row>
    <row r="1633" ht="12">
      <c r="C1633" s="2"/>
    </row>
    <row r="1634" ht="12">
      <c r="C1634" s="2"/>
    </row>
    <row r="1635" ht="12">
      <c r="C1635" s="2"/>
    </row>
    <row r="1636" ht="12">
      <c r="C1636" s="2"/>
    </row>
    <row r="1637" ht="12">
      <c r="C1637" s="2"/>
    </row>
    <row r="1638" ht="12">
      <c r="C1638" s="2"/>
    </row>
    <row r="1639" ht="12">
      <c r="C1639" s="2"/>
    </row>
    <row r="1640" ht="12">
      <c r="C1640" s="2"/>
    </row>
    <row r="1641" ht="12">
      <c r="C1641" s="2"/>
    </row>
    <row r="1642" ht="12">
      <c r="C1642" s="2"/>
    </row>
    <row r="1643" ht="12">
      <c r="C1643" s="2"/>
    </row>
    <row r="1644" ht="12">
      <c r="C1644" s="2"/>
    </row>
    <row r="1645" ht="12">
      <c r="C1645" s="2"/>
    </row>
    <row r="1646" ht="12">
      <c r="C1646" s="2"/>
    </row>
    <row r="1647" ht="12">
      <c r="C1647" s="2"/>
    </row>
    <row r="1648" ht="12">
      <c r="C1648" s="2"/>
    </row>
    <row r="1649" ht="12">
      <c r="C1649" s="2"/>
    </row>
    <row r="1650" ht="12">
      <c r="C1650" s="2"/>
    </row>
    <row r="1651" ht="12">
      <c r="C1651" s="2"/>
    </row>
    <row r="1652" ht="12">
      <c r="C1652" s="2"/>
    </row>
    <row r="1653" ht="12">
      <c r="C1653" s="2"/>
    </row>
    <row r="1654" ht="12">
      <c r="C1654" s="2"/>
    </row>
    <row r="1655" ht="12">
      <c r="C1655" s="2"/>
    </row>
    <row r="1656" ht="12">
      <c r="C1656" s="2"/>
    </row>
    <row r="1657" ht="12">
      <c r="C1657" s="2"/>
    </row>
    <row r="1658" ht="12">
      <c r="C1658" s="2"/>
    </row>
    <row r="1659" ht="12">
      <c r="C1659" s="2"/>
    </row>
    <row r="1660" ht="12">
      <c r="C1660" s="2"/>
    </row>
    <row r="1661" ht="12">
      <c r="C1661" s="2"/>
    </row>
    <row r="1662" ht="12">
      <c r="C1662" s="2"/>
    </row>
    <row r="1663" ht="12">
      <c r="C1663" s="2"/>
    </row>
    <row r="1664" ht="12">
      <c r="C1664" s="2"/>
    </row>
    <row r="1665" ht="12">
      <c r="C1665" s="2"/>
    </row>
    <row r="1666" ht="12">
      <c r="C1666" s="2"/>
    </row>
    <row r="1667" ht="12">
      <c r="C1667" s="2"/>
    </row>
    <row r="1668" ht="12">
      <c r="C1668" s="2"/>
    </row>
    <row r="1669" ht="12">
      <c r="C1669" s="2"/>
    </row>
    <row r="1670" ht="12">
      <c r="C1670" s="2"/>
    </row>
    <row r="1671" ht="12">
      <c r="C1671" s="2"/>
    </row>
    <row r="1672" ht="12">
      <c r="C1672" s="2"/>
    </row>
    <row r="1673" ht="12">
      <c r="C1673" s="2"/>
    </row>
    <row r="1674" ht="12">
      <c r="C1674" s="2"/>
    </row>
    <row r="1675" ht="12">
      <c r="C1675" s="2"/>
    </row>
    <row r="1676" ht="12">
      <c r="C1676" s="2"/>
    </row>
    <row r="1677" ht="12">
      <c r="C1677" s="2"/>
    </row>
    <row r="1678" ht="12">
      <c r="C1678" s="2"/>
    </row>
    <row r="1679" ht="12">
      <c r="C1679" s="2"/>
    </row>
    <row r="1680" ht="12">
      <c r="C1680" s="2"/>
    </row>
    <row r="1681" ht="12">
      <c r="C1681" s="2"/>
    </row>
    <row r="1682" ht="12">
      <c r="C1682" s="2"/>
    </row>
    <row r="1683" ht="12">
      <c r="C1683" s="2"/>
    </row>
    <row r="1684" ht="12">
      <c r="C1684" s="2"/>
    </row>
    <row r="1685" ht="12">
      <c r="C1685" s="2"/>
    </row>
    <row r="1686" ht="12">
      <c r="C1686" s="2"/>
    </row>
    <row r="1687" ht="12">
      <c r="C1687" s="2"/>
    </row>
    <row r="1688" ht="12">
      <c r="C1688" s="2"/>
    </row>
    <row r="1689" ht="12">
      <c r="C1689" s="2"/>
    </row>
    <row r="1690" ht="12">
      <c r="C1690" s="2"/>
    </row>
    <row r="1691" ht="12">
      <c r="C1691" s="2"/>
    </row>
    <row r="1692" ht="12">
      <c r="C1692" s="2"/>
    </row>
    <row r="1693" ht="12">
      <c r="C1693" s="2"/>
    </row>
    <row r="1694" ht="12">
      <c r="C1694" s="2"/>
    </row>
    <row r="1695" ht="12">
      <c r="C1695" s="2"/>
    </row>
    <row r="1696" ht="12">
      <c r="C1696" s="2"/>
    </row>
    <row r="1697" ht="12">
      <c r="C1697" s="2"/>
    </row>
    <row r="1698" ht="12">
      <c r="C1698" s="2"/>
    </row>
    <row r="1699" ht="12">
      <c r="C1699" s="2"/>
    </row>
    <row r="1700" ht="12">
      <c r="C1700" s="2"/>
    </row>
    <row r="1701" ht="12">
      <c r="C1701" s="2"/>
    </row>
    <row r="1702" ht="12">
      <c r="C1702" s="2"/>
    </row>
    <row r="1703" ht="12">
      <c r="C1703" s="2"/>
    </row>
    <row r="1704" ht="12">
      <c r="C1704" s="2"/>
    </row>
    <row r="1705" ht="12">
      <c r="C1705" s="2"/>
    </row>
    <row r="1706" ht="12">
      <c r="C1706" s="2"/>
    </row>
    <row r="1707" ht="12">
      <c r="C1707" s="2"/>
    </row>
    <row r="1708" ht="12">
      <c r="C1708" s="2"/>
    </row>
    <row r="1709" ht="12">
      <c r="C1709" s="2"/>
    </row>
    <row r="1710" ht="12">
      <c r="C1710" s="2"/>
    </row>
    <row r="1711" ht="12">
      <c r="C1711" s="2"/>
    </row>
    <row r="1712" ht="12">
      <c r="C1712" s="2"/>
    </row>
    <row r="1713" ht="12">
      <c r="C1713" s="2"/>
    </row>
    <row r="1714" ht="12">
      <c r="C1714" s="2"/>
    </row>
    <row r="1715" ht="12">
      <c r="C1715" s="2"/>
    </row>
    <row r="1716" ht="12">
      <c r="C1716" s="2"/>
    </row>
    <row r="1717" ht="12">
      <c r="C1717" s="2"/>
    </row>
    <row r="1718" ht="12">
      <c r="C1718" s="2"/>
    </row>
    <row r="1719" ht="12">
      <c r="C1719" s="2"/>
    </row>
    <row r="1720" ht="12">
      <c r="C1720" s="2"/>
    </row>
    <row r="1721" ht="12">
      <c r="C1721" s="2"/>
    </row>
    <row r="1722" ht="12">
      <c r="C1722" s="2"/>
    </row>
    <row r="1723" ht="12">
      <c r="C1723" s="2"/>
    </row>
    <row r="1724" ht="12">
      <c r="C1724" s="2"/>
    </row>
    <row r="1725" ht="12">
      <c r="C1725" s="2"/>
    </row>
    <row r="1726" ht="12">
      <c r="C1726" s="2"/>
    </row>
    <row r="1727" ht="12">
      <c r="C1727" s="2"/>
    </row>
    <row r="1728" ht="12">
      <c r="C1728" s="2"/>
    </row>
    <row r="1729" ht="12">
      <c r="C1729" s="2"/>
    </row>
    <row r="1730" ht="12">
      <c r="C1730" s="2"/>
    </row>
    <row r="1731" ht="12">
      <c r="C1731" s="2"/>
    </row>
    <row r="1732" ht="12">
      <c r="C1732" s="2"/>
    </row>
    <row r="1733" ht="12">
      <c r="C1733" s="2"/>
    </row>
    <row r="1734" ht="12">
      <c r="C1734" s="2"/>
    </row>
    <row r="1735" ht="12">
      <c r="C1735" s="2"/>
    </row>
    <row r="1736" ht="12">
      <c r="C1736" s="2"/>
    </row>
    <row r="1737" ht="12">
      <c r="C1737" s="2"/>
    </row>
    <row r="1738" ht="12">
      <c r="C1738" s="2"/>
    </row>
    <row r="1739" ht="12">
      <c r="C1739" s="2"/>
    </row>
    <row r="1740" ht="12">
      <c r="C1740" s="2"/>
    </row>
    <row r="1741" ht="12">
      <c r="C1741" s="2"/>
    </row>
    <row r="1742" ht="12">
      <c r="C1742" s="2"/>
    </row>
    <row r="1743" ht="12">
      <c r="C1743" s="2"/>
    </row>
    <row r="1744" ht="12">
      <c r="C1744" s="2"/>
    </row>
    <row r="1745" ht="12">
      <c r="C1745" s="2"/>
    </row>
    <row r="1746" ht="12">
      <c r="C1746" s="2"/>
    </row>
    <row r="1747" ht="12">
      <c r="C1747" s="2"/>
    </row>
    <row r="1748" ht="12">
      <c r="C1748" s="2"/>
    </row>
    <row r="1749" ht="12">
      <c r="C1749" s="2"/>
    </row>
    <row r="1750" ht="12">
      <c r="C1750" s="2"/>
    </row>
    <row r="1751" ht="12">
      <c r="C1751" s="2"/>
    </row>
    <row r="1752" ht="12">
      <c r="C1752" s="2"/>
    </row>
    <row r="1753" ht="12">
      <c r="C1753" s="2"/>
    </row>
    <row r="1754" ht="12">
      <c r="C1754" s="2"/>
    </row>
    <row r="1755" ht="12">
      <c r="C1755" s="2"/>
    </row>
    <row r="1756" ht="12">
      <c r="C1756" s="2"/>
    </row>
    <row r="1757" ht="12">
      <c r="C1757" s="2"/>
    </row>
    <row r="1758" ht="12">
      <c r="C1758" s="2"/>
    </row>
    <row r="1759" ht="12">
      <c r="C1759" s="2"/>
    </row>
    <row r="1760" ht="12">
      <c r="C1760" s="2"/>
    </row>
    <row r="1761" ht="12">
      <c r="C1761" s="2"/>
    </row>
    <row r="1762" ht="12">
      <c r="C1762" s="2"/>
    </row>
    <row r="1763" ht="12">
      <c r="C1763" s="2"/>
    </row>
    <row r="1764" ht="12">
      <c r="C1764" s="2"/>
    </row>
    <row r="1765" ht="12">
      <c r="C1765" s="2"/>
    </row>
    <row r="1766" ht="12">
      <c r="C1766" s="2"/>
    </row>
    <row r="1767" ht="12">
      <c r="C1767" s="2"/>
    </row>
    <row r="1768" ht="12">
      <c r="C1768" s="2"/>
    </row>
    <row r="1769" ht="12">
      <c r="C1769" s="2"/>
    </row>
    <row r="1770" ht="12">
      <c r="C1770" s="2"/>
    </row>
    <row r="1771" ht="12">
      <c r="C1771" s="2"/>
    </row>
    <row r="1772" ht="12">
      <c r="C1772" s="2"/>
    </row>
    <row r="1773" ht="12">
      <c r="C1773" s="2"/>
    </row>
    <row r="1774" ht="12">
      <c r="C1774" s="2"/>
    </row>
    <row r="1775" ht="12">
      <c r="C1775" s="2"/>
    </row>
    <row r="1776" ht="12">
      <c r="C1776" s="2"/>
    </row>
    <row r="1777" ht="12">
      <c r="C1777" s="2"/>
    </row>
    <row r="1778" ht="12">
      <c r="C1778" s="2"/>
    </row>
    <row r="1779" ht="12">
      <c r="C1779" s="2"/>
    </row>
    <row r="1780" ht="12">
      <c r="C1780" s="2"/>
    </row>
    <row r="1781" ht="12">
      <c r="C1781" s="2"/>
    </row>
    <row r="1782" ht="12">
      <c r="C1782" s="2"/>
    </row>
    <row r="1783" ht="12">
      <c r="C1783" s="2"/>
    </row>
    <row r="1784" ht="12">
      <c r="C1784" s="2"/>
    </row>
    <row r="1785" ht="12">
      <c r="C1785" s="2"/>
    </row>
    <row r="1786" ht="12">
      <c r="C1786" s="2"/>
    </row>
    <row r="1787" ht="12">
      <c r="C1787" s="2"/>
    </row>
    <row r="1788" ht="12">
      <c r="C1788" s="2"/>
    </row>
    <row r="1789" ht="12">
      <c r="C1789" s="2"/>
    </row>
    <row r="1790" ht="12">
      <c r="C1790" s="2"/>
    </row>
    <row r="1791" ht="12">
      <c r="C1791" s="2"/>
    </row>
    <row r="1792" ht="12">
      <c r="C1792" s="2"/>
    </row>
    <row r="1793" ht="12">
      <c r="C1793" s="2"/>
    </row>
    <row r="1794" ht="12">
      <c r="C1794" s="2"/>
    </row>
    <row r="1795" ht="12">
      <c r="C1795" s="2"/>
    </row>
    <row r="1796" ht="12">
      <c r="C1796" s="2"/>
    </row>
    <row r="1797" ht="12">
      <c r="C1797" s="2"/>
    </row>
    <row r="1798" ht="12">
      <c r="C1798" s="2"/>
    </row>
    <row r="1799" ht="12">
      <c r="C1799" s="2"/>
    </row>
    <row r="1800" ht="12">
      <c r="C1800" s="2"/>
    </row>
    <row r="1801" ht="12">
      <c r="C1801" s="2"/>
    </row>
    <row r="1802" ht="12">
      <c r="C1802" s="2"/>
    </row>
    <row r="1803" ht="12">
      <c r="C1803" s="2"/>
    </row>
    <row r="1804" ht="12">
      <c r="C1804" s="2"/>
    </row>
    <row r="1805" ht="12">
      <c r="C1805" s="2"/>
    </row>
    <row r="1806" ht="12">
      <c r="C1806" s="2"/>
    </row>
    <row r="1807" ht="12">
      <c r="C1807" s="2"/>
    </row>
    <row r="1808" ht="12">
      <c r="C1808" s="2"/>
    </row>
    <row r="1809" ht="12">
      <c r="C1809" s="2"/>
    </row>
    <row r="1810" ht="12">
      <c r="C1810" s="2"/>
    </row>
    <row r="1811" ht="12">
      <c r="C1811" s="2"/>
    </row>
    <row r="1812" ht="12">
      <c r="C1812" s="2"/>
    </row>
    <row r="1813" ht="12">
      <c r="C1813" s="2"/>
    </row>
    <row r="1814" ht="12">
      <c r="C1814" s="2"/>
    </row>
    <row r="1815" ht="12">
      <c r="C1815" s="2"/>
    </row>
    <row r="1816" ht="12">
      <c r="C1816" s="2"/>
    </row>
    <row r="1817" ht="12">
      <c r="C1817" s="2"/>
    </row>
    <row r="1818" ht="12">
      <c r="C1818" s="2"/>
    </row>
    <row r="1819" ht="12">
      <c r="C1819" s="2"/>
    </row>
    <row r="1820" ht="12">
      <c r="C1820" s="2"/>
    </row>
    <row r="1821" ht="12">
      <c r="C1821" s="2"/>
    </row>
    <row r="1822" ht="12">
      <c r="C1822" s="2"/>
    </row>
    <row r="1823" ht="12">
      <c r="C1823" s="2"/>
    </row>
    <row r="1824" ht="12">
      <c r="C1824" s="2"/>
    </row>
    <row r="1825" ht="12">
      <c r="C1825" s="2"/>
    </row>
    <row r="1826" ht="12">
      <c r="C1826" s="2"/>
    </row>
    <row r="1827" ht="12">
      <c r="C1827" s="2"/>
    </row>
    <row r="1828" ht="12">
      <c r="C1828" s="2"/>
    </row>
    <row r="1829" ht="12">
      <c r="C1829" s="2"/>
    </row>
    <row r="1830" ht="12">
      <c r="C1830" s="2"/>
    </row>
    <row r="1831" ht="12">
      <c r="C1831" s="2"/>
    </row>
    <row r="1832" ht="12">
      <c r="C1832" s="2"/>
    </row>
    <row r="1833" ht="12">
      <c r="C1833" s="2"/>
    </row>
    <row r="1834" ht="12">
      <c r="C1834" s="2"/>
    </row>
    <row r="1835" ht="12">
      <c r="C1835" s="2"/>
    </row>
    <row r="1836" ht="12">
      <c r="C1836" s="2"/>
    </row>
    <row r="1837" ht="12">
      <c r="C1837" s="2"/>
    </row>
    <row r="1838" ht="12">
      <c r="C1838" s="2"/>
    </row>
    <row r="1839" ht="12">
      <c r="C1839" s="2"/>
    </row>
    <row r="1840" ht="12">
      <c r="C1840" s="2"/>
    </row>
    <row r="1841" ht="12">
      <c r="C1841" s="2"/>
    </row>
    <row r="1842" ht="12">
      <c r="C1842" s="2"/>
    </row>
    <row r="1843" ht="12">
      <c r="C1843" s="2"/>
    </row>
    <row r="1844" ht="12">
      <c r="C1844" s="2"/>
    </row>
    <row r="1845" ht="12">
      <c r="C1845" s="2"/>
    </row>
    <row r="1846" ht="12">
      <c r="C1846" s="2"/>
    </row>
    <row r="1847" ht="12">
      <c r="C1847" s="2"/>
    </row>
    <row r="1848" ht="12">
      <c r="C1848" s="2"/>
    </row>
    <row r="1849" ht="12">
      <c r="C1849" s="2"/>
    </row>
    <row r="1850" ht="12">
      <c r="C1850" s="2"/>
    </row>
    <row r="1851" ht="12">
      <c r="C1851" s="2"/>
    </row>
    <row r="1852" ht="12">
      <c r="C1852" s="2"/>
    </row>
    <row r="1853" ht="12">
      <c r="C1853" s="2"/>
    </row>
    <row r="1854" ht="12">
      <c r="C1854" s="2"/>
    </row>
    <row r="1855" ht="12">
      <c r="C1855" s="2"/>
    </row>
    <row r="1856" ht="12">
      <c r="C1856" s="2"/>
    </row>
    <row r="1857" ht="12">
      <c r="C1857" s="2"/>
    </row>
    <row r="1858" ht="12">
      <c r="C1858" s="2"/>
    </row>
    <row r="1859" ht="12">
      <c r="C1859" s="2"/>
    </row>
    <row r="1860" ht="12">
      <c r="C1860" s="2"/>
    </row>
    <row r="1861" ht="12">
      <c r="C1861" s="2"/>
    </row>
    <row r="1862" ht="12">
      <c r="C1862" s="2"/>
    </row>
    <row r="1863" ht="12">
      <c r="C1863" s="2"/>
    </row>
    <row r="1864" ht="12">
      <c r="C1864" s="2"/>
    </row>
    <row r="1865" ht="12">
      <c r="C1865" s="2"/>
    </row>
    <row r="1866" ht="12">
      <c r="C1866" s="2"/>
    </row>
    <row r="1867" ht="12">
      <c r="C1867" s="2"/>
    </row>
    <row r="1868" ht="12">
      <c r="C1868" s="2"/>
    </row>
    <row r="1869" ht="12">
      <c r="C1869" s="2"/>
    </row>
    <row r="1870" ht="12">
      <c r="C1870" s="2"/>
    </row>
    <row r="1871" ht="12">
      <c r="C1871" s="2"/>
    </row>
    <row r="1872" ht="12">
      <c r="C1872" s="2"/>
    </row>
    <row r="1873" ht="12">
      <c r="C1873" s="2"/>
    </row>
    <row r="1874" ht="12">
      <c r="C1874" s="2"/>
    </row>
    <row r="1875" ht="12">
      <c r="C1875" s="2"/>
    </row>
    <row r="1876" ht="12">
      <c r="C1876" s="2"/>
    </row>
    <row r="1877" ht="12">
      <c r="C1877" s="2"/>
    </row>
    <row r="1878" ht="12">
      <c r="C1878" s="2"/>
    </row>
    <row r="1879" ht="12">
      <c r="C1879" s="2"/>
    </row>
    <row r="1880" ht="12">
      <c r="C1880" s="2"/>
    </row>
    <row r="1881" ht="12">
      <c r="C1881" s="2"/>
    </row>
    <row r="1882" ht="12">
      <c r="C1882" s="2"/>
    </row>
    <row r="1883" ht="12">
      <c r="C1883" s="2"/>
    </row>
    <row r="1884" ht="12">
      <c r="C1884" s="2"/>
    </row>
    <row r="1885" ht="12">
      <c r="C1885" s="2"/>
    </row>
    <row r="1886" ht="12">
      <c r="C1886" s="2"/>
    </row>
    <row r="1887" ht="12">
      <c r="C1887" s="2"/>
    </row>
    <row r="1888" ht="12">
      <c r="C1888" s="2"/>
    </row>
    <row r="1889" ht="12">
      <c r="C1889" s="2"/>
    </row>
    <row r="1890" ht="12">
      <c r="C1890" s="2"/>
    </row>
    <row r="1891" ht="12">
      <c r="C1891" s="2"/>
    </row>
    <row r="1892" ht="12">
      <c r="C1892" s="2"/>
    </row>
    <row r="1893" ht="12">
      <c r="C1893" s="2"/>
    </row>
    <row r="1894" ht="12">
      <c r="C1894" s="2"/>
    </row>
    <row r="1895" ht="12">
      <c r="C1895" s="2"/>
    </row>
    <row r="1896" ht="12">
      <c r="C1896" s="2"/>
    </row>
    <row r="1897" ht="12">
      <c r="C1897" s="2"/>
    </row>
    <row r="1898" ht="12">
      <c r="C1898" s="2"/>
    </row>
    <row r="1899" ht="12">
      <c r="C1899" s="2"/>
    </row>
    <row r="1900" ht="12">
      <c r="C1900" s="2"/>
    </row>
    <row r="1901" ht="12">
      <c r="C1901" s="2"/>
    </row>
    <row r="1902" ht="12">
      <c r="C1902" s="2"/>
    </row>
    <row r="1903" ht="12">
      <c r="C1903" s="2"/>
    </row>
    <row r="1904" ht="12">
      <c r="C1904" s="2"/>
    </row>
    <row r="1905" ht="12">
      <c r="C1905" s="2"/>
    </row>
    <row r="1906" ht="12">
      <c r="C1906" s="2"/>
    </row>
    <row r="1907" ht="12">
      <c r="C1907" s="2"/>
    </row>
    <row r="1908" ht="12">
      <c r="C1908" s="2"/>
    </row>
    <row r="1909" ht="12">
      <c r="C1909" s="2"/>
    </row>
    <row r="1910" ht="12">
      <c r="C1910" s="2"/>
    </row>
    <row r="1911" ht="12">
      <c r="C1911" s="2"/>
    </row>
    <row r="1912" ht="12">
      <c r="C1912" s="2"/>
    </row>
    <row r="1913" ht="12">
      <c r="C1913" s="2"/>
    </row>
    <row r="1914" ht="12">
      <c r="C1914" s="2"/>
    </row>
    <row r="1915" ht="12">
      <c r="C1915" s="2"/>
    </row>
    <row r="1916" ht="12">
      <c r="C1916" s="2"/>
    </row>
    <row r="1917" ht="12">
      <c r="C1917" s="2"/>
    </row>
    <row r="1918" ht="12">
      <c r="C1918" s="2"/>
    </row>
    <row r="1919" ht="12">
      <c r="C1919" s="2"/>
    </row>
    <row r="1920" ht="12">
      <c r="C1920" s="2"/>
    </row>
    <row r="1921" ht="12">
      <c r="C1921" s="2"/>
    </row>
    <row r="1922" ht="12">
      <c r="C1922" s="2"/>
    </row>
    <row r="1923" ht="12">
      <c r="C1923" s="2"/>
    </row>
    <row r="1924" ht="12">
      <c r="C1924" s="2"/>
    </row>
    <row r="1925" ht="12">
      <c r="C1925" s="2"/>
    </row>
    <row r="1926" ht="12">
      <c r="C1926" s="2"/>
    </row>
    <row r="1927" ht="12">
      <c r="C1927" s="2"/>
    </row>
    <row r="1928" ht="12">
      <c r="C1928" s="2"/>
    </row>
    <row r="1929" ht="12">
      <c r="C1929" s="2"/>
    </row>
    <row r="1930" ht="12">
      <c r="C1930" s="2"/>
    </row>
    <row r="1931" ht="12">
      <c r="C1931" s="2"/>
    </row>
    <row r="1932" ht="12">
      <c r="C1932" s="2"/>
    </row>
    <row r="1933" ht="12">
      <c r="C1933" s="2"/>
    </row>
    <row r="1934" ht="12">
      <c r="C1934" s="2"/>
    </row>
    <row r="1935" ht="12">
      <c r="C1935" s="2"/>
    </row>
    <row r="1936" ht="12">
      <c r="C1936" s="2"/>
    </row>
    <row r="1937" ht="12">
      <c r="C1937" s="2"/>
    </row>
    <row r="1938" ht="12">
      <c r="C1938" s="2"/>
    </row>
    <row r="1939" ht="12">
      <c r="C1939" s="2"/>
    </row>
    <row r="1940" ht="12">
      <c r="C1940" s="2"/>
    </row>
    <row r="1941" ht="12">
      <c r="C1941" s="2"/>
    </row>
    <row r="1942" ht="12">
      <c r="C1942" s="2"/>
    </row>
    <row r="1943" ht="12">
      <c r="C1943" s="2"/>
    </row>
    <row r="1944" ht="12">
      <c r="C1944" s="2"/>
    </row>
    <row r="1945" ht="12">
      <c r="C1945" s="2"/>
    </row>
    <row r="1946" ht="12">
      <c r="C1946" s="2"/>
    </row>
    <row r="1947" ht="12">
      <c r="C1947" s="2"/>
    </row>
    <row r="1948" ht="12">
      <c r="C1948" s="2"/>
    </row>
    <row r="1949" ht="12">
      <c r="C1949" s="2"/>
    </row>
    <row r="1950" ht="12">
      <c r="C1950" s="2"/>
    </row>
    <row r="1951" ht="12">
      <c r="C1951" s="2"/>
    </row>
    <row r="1952" ht="12">
      <c r="C1952" s="2"/>
    </row>
    <row r="1953" ht="12">
      <c r="C1953" s="2"/>
    </row>
    <row r="1954" ht="12">
      <c r="C1954" s="2"/>
    </row>
    <row r="1955" ht="12">
      <c r="C1955" s="2"/>
    </row>
    <row r="1956" ht="12">
      <c r="C1956" s="2"/>
    </row>
    <row r="1957" ht="12">
      <c r="C1957" s="2"/>
    </row>
    <row r="1958" ht="12">
      <c r="C1958" s="2"/>
    </row>
    <row r="1959" ht="12">
      <c r="C1959" s="2"/>
    </row>
    <row r="1960" ht="12">
      <c r="C1960" s="2"/>
    </row>
    <row r="1961" ht="12">
      <c r="C1961" s="2"/>
    </row>
    <row r="1962" ht="12">
      <c r="C1962" s="2"/>
    </row>
    <row r="1963" ht="12">
      <c r="C1963" s="2"/>
    </row>
    <row r="1964" ht="12">
      <c r="C1964" s="2"/>
    </row>
    <row r="1965" ht="12">
      <c r="C1965" s="2"/>
    </row>
    <row r="1966" ht="12">
      <c r="C1966" s="2"/>
    </row>
    <row r="1967" ht="12">
      <c r="C1967" s="2"/>
    </row>
    <row r="1968" ht="12">
      <c r="C1968" s="2"/>
    </row>
    <row r="1969" ht="12">
      <c r="C1969" s="2"/>
    </row>
    <row r="1970" ht="12">
      <c r="C1970" s="2"/>
    </row>
    <row r="1971" ht="12">
      <c r="C1971" s="2"/>
    </row>
    <row r="1972" ht="12">
      <c r="C1972" s="2"/>
    </row>
    <row r="1973" ht="12">
      <c r="C1973" s="2"/>
    </row>
    <row r="1974" ht="12">
      <c r="C1974" s="2"/>
    </row>
    <row r="1975" ht="12">
      <c r="C1975" s="2"/>
    </row>
    <row r="1976" ht="12">
      <c r="C1976" s="2"/>
    </row>
    <row r="1977" ht="12">
      <c r="C1977" s="2"/>
    </row>
    <row r="1978" ht="12">
      <c r="C1978" s="2"/>
    </row>
    <row r="1979" ht="12">
      <c r="C1979" s="2"/>
    </row>
    <row r="1980" ht="12">
      <c r="C1980" s="2"/>
    </row>
    <row r="1981" ht="12">
      <c r="C1981" s="2"/>
    </row>
    <row r="1982" ht="12">
      <c r="C1982" s="2"/>
    </row>
    <row r="1983" ht="12">
      <c r="C1983" s="2"/>
    </row>
    <row r="1984" ht="12">
      <c r="C1984" s="2"/>
    </row>
    <row r="1985" ht="12">
      <c r="C1985" s="2"/>
    </row>
    <row r="1986" ht="12">
      <c r="C1986" s="2"/>
    </row>
    <row r="1987" ht="12">
      <c r="C1987" s="2"/>
    </row>
    <row r="1988" ht="12">
      <c r="C1988" s="2"/>
    </row>
    <row r="1989" ht="12">
      <c r="C1989" s="2"/>
    </row>
    <row r="1990" ht="12">
      <c r="C1990" s="2"/>
    </row>
    <row r="1991" ht="12">
      <c r="C1991" s="2"/>
    </row>
    <row r="1992" ht="12">
      <c r="C1992" s="2"/>
    </row>
    <row r="1993" ht="12">
      <c r="C1993" s="2"/>
    </row>
    <row r="1994" ht="12">
      <c r="C1994" s="2"/>
    </row>
    <row r="1995" ht="12">
      <c r="C1995" s="2"/>
    </row>
    <row r="1996" ht="12">
      <c r="C1996" s="2"/>
    </row>
    <row r="1997" ht="12">
      <c r="C1997" s="2"/>
    </row>
    <row r="1998" ht="12">
      <c r="C1998" s="2"/>
    </row>
    <row r="1999" ht="12">
      <c r="C1999" s="2"/>
    </row>
    <row r="2000" ht="12">
      <c r="C2000" s="2"/>
    </row>
    <row r="2001" ht="12">
      <c r="C2001" s="2"/>
    </row>
    <row r="2002" ht="12">
      <c r="C2002" s="2"/>
    </row>
    <row r="2003" ht="12">
      <c r="C2003" s="2"/>
    </row>
    <row r="2004" ht="12">
      <c r="C2004" s="2"/>
    </row>
    <row r="2005" ht="12">
      <c r="C2005" s="2"/>
    </row>
    <row r="2006" ht="12">
      <c r="C2006" s="2"/>
    </row>
    <row r="2007" ht="12">
      <c r="C2007" s="2"/>
    </row>
    <row r="2008" ht="12">
      <c r="C2008" s="2"/>
    </row>
    <row r="2009" ht="12">
      <c r="C2009" s="2"/>
    </row>
    <row r="2010" ht="12">
      <c r="C2010" s="2"/>
    </row>
    <row r="2011" ht="12">
      <c r="C2011" s="2"/>
    </row>
    <row r="2012" ht="12">
      <c r="C2012" s="2"/>
    </row>
    <row r="2013" ht="12">
      <c r="C2013" s="2"/>
    </row>
    <row r="2014" ht="12">
      <c r="C2014" s="2"/>
    </row>
    <row r="2015" ht="12">
      <c r="C2015" s="2"/>
    </row>
    <row r="2016" ht="12">
      <c r="C2016" s="2"/>
    </row>
    <row r="2017" ht="12">
      <c r="C2017" s="2"/>
    </row>
    <row r="2018" ht="12">
      <c r="C2018" s="2"/>
    </row>
    <row r="2019" ht="12">
      <c r="C2019" s="2"/>
    </row>
    <row r="2020" ht="12">
      <c r="C2020" s="2"/>
    </row>
    <row r="2021" ht="12">
      <c r="C2021" s="2"/>
    </row>
    <row r="2022" ht="12">
      <c r="C2022" s="2"/>
    </row>
    <row r="2023" ht="12">
      <c r="C2023" s="2"/>
    </row>
    <row r="2024" ht="12">
      <c r="C2024" s="2"/>
    </row>
    <row r="2025" ht="12">
      <c r="C2025" s="2"/>
    </row>
    <row r="2026" ht="12">
      <c r="C2026" s="2"/>
    </row>
    <row r="2027" ht="12">
      <c r="C2027" s="2"/>
    </row>
    <row r="2028" ht="12">
      <c r="C2028" s="2"/>
    </row>
    <row r="2029" ht="12">
      <c r="C2029" s="2"/>
    </row>
    <row r="2030" ht="12">
      <c r="C2030" s="2"/>
    </row>
    <row r="2031" ht="12">
      <c r="C2031" s="2"/>
    </row>
    <row r="2032" ht="12">
      <c r="C2032" s="2"/>
    </row>
    <row r="2033" ht="12">
      <c r="C2033" s="2"/>
    </row>
    <row r="2034" ht="12">
      <c r="C2034" s="2"/>
    </row>
    <row r="2035" ht="12">
      <c r="C2035" s="2"/>
    </row>
    <row r="2036" ht="12">
      <c r="C2036" s="2"/>
    </row>
    <row r="2037" ht="12">
      <c r="C2037" s="2"/>
    </row>
    <row r="2038" ht="12">
      <c r="C2038" s="2"/>
    </row>
    <row r="2039" ht="12">
      <c r="C2039" s="2"/>
    </row>
    <row r="2040" ht="12">
      <c r="C2040" s="2"/>
    </row>
    <row r="2041" ht="12">
      <c r="C2041" s="2"/>
    </row>
    <row r="2042" ht="12">
      <c r="C2042" s="2"/>
    </row>
    <row r="2043" ht="12">
      <c r="C2043" s="2"/>
    </row>
    <row r="2044" ht="12">
      <c r="C2044" s="2"/>
    </row>
    <row r="2045" ht="12">
      <c r="C2045" s="2"/>
    </row>
    <row r="2046" ht="12">
      <c r="C2046" s="2"/>
    </row>
    <row r="2047" ht="12">
      <c r="C2047" s="2"/>
    </row>
    <row r="2048" ht="12">
      <c r="C2048" s="2"/>
    </row>
    <row r="2049" ht="12">
      <c r="C2049" s="2"/>
    </row>
    <row r="2050" ht="12">
      <c r="C2050" s="2"/>
    </row>
    <row r="2051" ht="12">
      <c r="C2051" s="2"/>
    </row>
    <row r="2052" ht="12">
      <c r="C2052" s="2"/>
    </row>
    <row r="2053" ht="12">
      <c r="C2053" s="2"/>
    </row>
    <row r="2054" ht="12">
      <c r="C2054" s="2"/>
    </row>
    <row r="2055" ht="12">
      <c r="C2055" s="2"/>
    </row>
    <row r="2056" ht="12">
      <c r="C2056" s="2"/>
    </row>
    <row r="2057" ht="12">
      <c r="C2057" s="2"/>
    </row>
    <row r="2058" ht="12">
      <c r="C2058" s="2"/>
    </row>
    <row r="2059" ht="12">
      <c r="C2059" s="2"/>
    </row>
    <row r="2060" ht="12">
      <c r="C2060" s="2"/>
    </row>
    <row r="2061" ht="12">
      <c r="C2061" s="2"/>
    </row>
    <row r="2062" ht="12">
      <c r="C2062" s="2"/>
    </row>
    <row r="2063" ht="12">
      <c r="C2063" s="2"/>
    </row>
    <row r="2064" ht="12">
      <c r="C2064" s="2"/>
    </row>
    <row r="2065" ht="12">
      <c r="C2065" s="2"/>
    </row>
    <row r="2066" ht="12">
      <c r="C2066" s="2"/>
    </row>
    <row r="2067" ht="12">
      <c r="C2067" s="2"/>
    </row>
    <row r="2068" ht="12">
      <c r="C2068" s="2"/>
    </row>
    <row r="2069" ht="12">
      <c r="C2069" s="2"/>
    </row>
    <row r="2070" ht="12">
      <c r="C2070" s="2"/>
    </row>
    <row r="2071" ht="12">
      <c r="C2071" s="2"/>
    </row>
    <row r="2072" ht="12">
      <c r="C2072" s="2"/>
    </row>
    <row r="2073" ht="12">
      <c r="C2073" s="2"/>
    </row>
    <row r="2074" ht="12">
      <c r="C2074" s="2"/>
    </row>
    <row r="2075" ht="12">
      <c r="C2075" s="2"/>
    </row>
    <row r="2076" ht="12">
      <c r="C2076" s="2"/>
    </row>
    <row r="2077" ht="12">
      <c r="C2077" s="2"/>
    </row>
    <row r="2078" ht="12">
      <c r="C2078" s="2"/>
    </row>
    <row r="2079" ht="12">
      <c r="C2079" s="2"/>
    </row>
    <row r="2080" ht="12">
      <c r="C2080" s="2"/>
    </row>
    <row r="2081" ht="12">
      <c r="C2081" s="2"/>
    </row>
    <row r="2082" ht="12">
      <c r="C2082" s="2"/>
    </row>
    <row r="2083" ht="12">
      <c r="C2083" s="2"/>
    </row>
    <row r="2084" ht="12">
      <c r="C2084" s="2"/>
    </row>
    <row r="2085" ht="12">
      <c r="C2085" s="2"/>
    </row>
    <row r="2086" ht="12">
      <c r="C2086" s="2"/>
    </row>
    <row r="2087" ht="12">
      <c r="C2087" s="2"/>
    </row>
    <row r="2088" ht="12">
      <c r="C2088" s="2"/>
    </row>
    <row r="2089" ht="12">
      <c r="C2089" s="2"/>
    </row>
    <row r="2090" ht="12">
      <c r="C2090" s="2"/>
    </row>
    <row r="2091" ht="12">
      <c r="C2091" s="2"/>
    </row>
    <row r="2092" ht="12">
      <c r="C2092" s="2"/>
    </row>
    <row r="2093" ht="12">
      <c r="C2093" s="2"/>
    </row>
    <row r="2094" ht="12">
      <c r="C2094" s="2"/>
    </row>
    <row r="2095" ht="12">
      <c r="C2095" s="2"/>
    </row>
    <row r="2096" ht="12">
      <c r="C2096" s="2"/>
    </row>
    <row r="2097" ht="12">
      <c r="C2097" s="2"/>
    </row>
    <row r="2098" ht="12">
      <c r="C2098" s="2"/>
    </row>
    <row r="2099" ht="12">
      <c r="C2099" s="2"/>
    </row>
    <row r="2100" ht="12">
      <c r="C2100" s="2"/>
    </row>
    <row r="2101" ht="12">
      <c r="C2101" s="2"/>
    </row>
    <row r="2102" ht="12">
      <c r="C2102" s="2"/>
    </row>
    <row r="2103" ht="12">
      <c r="C2103" s="2"/>
    </row>
    <row r="2104" ht="12">
      <c r="C2104" s="2"/>
    </row>
    <row r="2105" ht="12">
      <c r="C2105" s="2"/>
    </row>
    <row r="2106" ht="12">
      <c r="C2106" s="2"/>
    </row>
    <row r="2107" ht="12">
      <c r="C2107" s="2"/>
    </row>
    <row r="2108" ht="12">
      <c r="C2108" s="2"/>
    </row>
    <row r="2109" ht="12">
      <c r="C2109" s="2"/>
    </row>
    <row r="2110" ht="12">
      <c r="C2110" s="2"/>
    </row>
    <row r="2111" ht="12">
      <c r="C2111" s="2"/>
    </row>
    <row r="2112" ht="12">
      <c r="C2112" s="2"/>
    </row>
    <row r="2113" ht="12">
      <c r="C2113" s="2"/>
    </row>
    <row r="2114" ht="12">
      <c r="C2114" s="2"/>
    </row>
    <row r="2115" ht="12">
      <c r="C2115" s="2"/>
    </row>
    <row r="2116" ht="12">
      <c r="C2116" s="2"/>
    </row>
    <row r="2117" ht="12">
      <c r="C2117" s="2"/>
    </row>
    <row r="2118" ht="12">
      <c r="C2118" s="2"/>
    </row>
    <row r="2119" ht="12">
      <c r="C2119" s="2"/>
    </row>
    <row r="2120" ht="12">
      <c r="C2120" s="2"/>
    </row>
    <row r="2121" ht="12">
      <c r="C2121" s="2"/>
    </row>
    <row r="2122" ht="12">
      <c r="C2122" s="2"/>
    </row>
    <row r="2123" ht="12">
      <c r="C2123" s="2"/>
    </row>
    <row r="2124" ht="12">
      <c r="C2124" s="2"/>
    </row>
    <row r="2125" ht="12">
      <c r="C2125" s="2"/>
    </row>
    <row r="2126" ht="12">
      <c r="C2126" s="2"/>
    </row>
    <row r="2127" ht="12">
      <c r="C2127" s="2"/>
    </row>
    <row r="2128" ht="12">
      <c r="C2128" s="2"/>
    </row>
    <row r="2129" ht="12">
      <c r="C2129" s="2"/>
    </row>
    <row r="2130" ht="12">
      <c r="C2130" s="2"/>
    </row>
    <row r="2131" ht="12">
      <c r="C2131" s="2"/>
    </row>
    <row r="2132" ht="12">
      <c r="C2132" s="2"/>
    </row>
    <row r="2133" ht="12">
      <c r="C2133" s="2"/>
    </row>
    <row r="2134" ht="12">
      <c r="C2134" s="2"/>
    </row>
    <row r="2135" ht="12">
      <c r="C2135" s="2"/>
    </row>
    <row r="2136" ht="12">
      <c r="C2136" s="2"/>
    </row>
    <row r="2137" ht="12">
      <c r="C2137" s="2"/>
    </row>
    <row r="2138" ht="12">
      <c r="C2138" s="2"/>
    </row>
    <row r="2139" ht="12">
      <c r="C2139" s="2"/>
    </row>
    <row r="2140" ht="12">
      <c r="C2140" s="2"/>
    </row>
    <row r="2141" ht="12">
      <c r="C2141" s="2"/>
    </row>
    <row r="2142" ht="12">
      <c r="C2142" s="2"/>
    </row>
    <row r="2143" ht="12">
      <c r="C2143" s="2"/>
    </row>
    <row r="2144" ht="12">
      <c r="C2144" s="2"/>
    </row>
    <row r="2145" ht="12">
      <c r="C2145" s="2"/>
    </row>
    <row r="2146" ht="12">
      <c r="C2146" s="2"/>
    </row>
    <row r="2147" ht="12">
      <c r="C2147" s="2"/>
    </row>
    <row r="2148" ht="12">
      <c r="C2148" s="2"/>
    </row>
    <row r="2149" ht="12">
      <c r="C2149" s="2"/>
    </row>
    <row r="2150" ht="12">
      <c r="C2150" s="2"/>
    </row>
    <row r="2151" ht="12">
      <c r="C2151" s="2"/>
    </row>
    <row r="2152" ht="12">
      <c r="C2152" s="2"/>
    </row>
    <row r="2153" ht="12">
      <c r="C2153" s="2"/>
    </row>
    <row r="2154" ht="12">
      <c r="C2154" s="2"/>
    </row>
    <row r="2155" ht="12">
      <c r="C2155" s="2"/>
    </row>
    <row r="2156" ht="12">
      <c r="C2156" s="2"/>
    </row>
    <row r="2157" ht="12">
      <c r="C2157" s="2"/>
    </row>
    <row r="2158" ht="12">
      <c r="C2158" s="2"/>
    </row>
    <row r="2159" ht="12">
      <c r="C2159" s="2"/>
    </row>
    <row r="2160" ht="12">
      <c r="C2160" s="2"/>
    </row>
    <row r="2161" ht="12">
      <c r="C2161" s="2"/>
    </row>
    <row r="2162" ht="12">
      <c r="C2162" s="2"/>
    </row>
    <row r="2163" ht="12">
      <c r="C2163" s="2"/>
    </row>
    <row r="2164" ht="12">
      <c r="C2164" s="2"/>
    </row>
    <row r="2165" ht="12">
      <c r="C2165" s="2"/>
    </row>
    <row r="2166" ht="12">
      <c r="C2166" s="2"/>
    </row>
    <row r="2167" ht="12">
      <c r="C2167" s="2"/>
    </row>
    <row r="2168" ht="12">
      <c r="C2168" s="2"/>
    </row>
    <row r="2169" ht="12">
      <c r="C2169" s="2"/>
    </row>
    <row r="2170" ht="12">
      <c r="C2170" s="2"/>
    </row>
    <row r="2171" ht="12">
      <c r="C2171" s="2"/>
    </row>
    <row r="2172" ht="12">
      <c r="C2172" s="2"/>
    </row>
    <row r="2173" ht="12">
      <c r="C2173" s="2"/>
    </row>
    <row r="2174" ht="12">
      <c r="C2174" s="2"/>
    </row>
    <row r="2175" ht="12">
      <c r="C2175" s="2"/>
    </row>
    <row r="2176" ht="12">
      <c r="C2176" s="2"/>
    </row>
    <row r="2177" ht="12">
      <c r="C2177" s="2"/>
    </row>
    <row r="2178" ht="12">
      <c r="C2178" s="2"/>
    </row>
    <row r="2179" ht="12">
      <c r="C2179" s="2"/>
    </row>
    <row r="2180" ht="12">
      <c r="C2180" s="2"/>
    </row>
    <row r="2181" ht="12">
      <c r="C2181" s="2"/>
    </row>
    <row r="2182" ht="12">
      <c r="C2182" s="2"/>
    </row>
    <row r="2183" ht="12">
      <c r="C2183" s="2"/>
    </row>
    <row r="2184" ht="12">
      <c r="C2184" s="2"/>
    </row>
    <row r="2185" ht="12">
      <c r="C2185" s="2"/>
    </row>
    <row r="2186" ht="12">
      <c r="C2186" s="2"/>
    </row>
    <row r="2187" ht="12">
      <c r="C2187" s="2"/>
    </row>
    <row r="2188" ht="12">
      <c r="C2188" s="2"/>
    </row>
    <row r="2189" ht="12">
      <c r="C2189" s="2"/>
    </row>
    <row r="2190" ht="12">
      <c r="C2190" s="2"/>
    </row>
    <row r="2191" ht="12">
      <c r="C2191" s="2"/>
    </row>
    <row r="2192" ht="12">
      <c r="C2192" s="2"/>
    </row>
    <row r="2193" ht="12">
      <c r="C2193" s="2"/>
    </row>
    <row r="2194" ht="12">
      <c r="C2194" s="2"/>
    </row>
    <row r="2195" ht="12">
      <c r="C2195" s="2"/>
    </row>
    <row r="2196" ht="12">
      <c r="C2196" s="2"/>
    </row>
    <row r="2197" ht="12">
      <c r="C2197" s="2"/>
    </row>
    <row r="2198" ht="12">
      <c r="C2198" s="2"/>
    </row>
    <row r="2199" ht="12">
      <c r="C2199" s="2"/>
    </row>
    <row r="2200" ht="12">
      <c r="C2200" s="2"/>
    </row>
    <row r="2201" ht="12">
      <c r="C2201" s="2"/>
    </row>
    <row r="2202" ht="12">
      <c r="C2202" s="2"/>
    </row>
    <row r="2203" ht="12">
      <c r="C2203" s="2"/>
    </row>
    <row r="2204" ht="12">
      <c r="C2204" s="2"/>
    </row>
    <row r="2205" ht="12">
      <c r="C2205" s="2"/>
    </row>
    <row r="2206" ht="12">
      <c r="C2206" s="2"/>
    </row>
    <row r="2207" ht="12">
      <c r="C2207" s="2"/>
    </row>
    <row r="2208" ht="12">
      <c r="C2208" s="2"/>
    </row>
    <row r="2209" ht="12">
      <c r="C2209" s="2"/>
    </row>
    <row r="2210" ht="12">
      <c r="C2210" s="2"/>
    </row>
    <row r="2211" ht="12">
      <c r="C2211" s="2"/>
    </row>
    <row r="2212" ht="12">
      <c r="C2212" s="2"/>
    </row>
    <row r="2213" ht="12">
      <c r="C2213" s="2"/>
    </row>
    <row r="2214" ht="12">
      <c r="C2214" s="2"/>
    </row>
    <row r="2215" ht="12">
      <c r="C2215" s="2"/>
    </row>
    <row r="2216" ht="12">
      <c r="C2216" s="2"/>
    </row>
    <row r="2217" ht="12">
      <c r="C2217" s="2"/>
    </row>
    <row r="2218" ht="12">
      <c r="C2218" s="2"/>
    </row>
    <row r="2219" ht="12">
      <c r="C2219" s="2"/>
    </row>
    <row r="2220" ht="12">
      <c r="C2220" s="2"/>
    </row>
    <row r="2221" ht="12">
      <c r="C2221" s="2"/>
    </row>
    <row r="2222" ht="12">
      <c r="C2222" s="2"/>
    </row>
    <row r="2223" ht="12">
      <c r="C2223" s="2"/>
    </row>
    <row r="2224" ht="12">
      <c r="C2224" s="2"/>
    </row>
    <row r="2225" ht="12">
      <c r="C2225" s="2"/>
    </row>
    <row r="2226" ht="12">
      <c r="C2226" s="2"/>
    </row>
    <row r="2227" ht="12">
      <c r="C2227" s="2"/>
    </row>
    <row r="2228" ht="12">
      <c r="C2228" s="2"/>
    </row>
    <row r="2229" ht="12">
      <c r="C2229" s="2"/>
    </row>
    <row r="2230" ht="12">
      <c r="C2230" s="2"/>
    </row>
    <row r="2231" ht="12">
      <c r="C2231" s="2"/>
    </row>
    <row r="2232" ht="12">
      <c r="C2232" s="2"/>
    </row>
    <row r="2233" ht="12">
      <c r="C2233" s="2"/>
    </row>
    <row r="2234" ht="12">
      <c r="C2234" s="2"/>
    </row>
    <row r="2235" ht="12">
      <c r="C2235" s="2"/>
    </row>
    <row r="2236" ht="12">
      <c r="C2236" s="2"/>
    </row>
    <row r="2237" ht="12">
      <c r="C2237" s="2"/>
    </row>
    <row r="2238" ht="12">
      <c r="C2238" s="2"/>
    </row>
    <row r="2239" ht="12">
      <c r="C2239" s="2"/>
    </row>
    <row r="2240" ht="12">
      <c r="C2240" s="2"/>
    </row>
    <row r="2241" ht="12">
      <c r="C2241" s="2"/>
    </row>
    <row r="2242" ht="12">
      <c r="C2242" s="2"/>
    </row>
    <row r="2243" ht="12">
      <c r="C2243" s="2"/>
    </row>
    <row r="2244" ht="12">
      <c r="C2244" s="2"/>
    </row>
    <row r="2245" ht="12">
      <c r="C2245" s="2"/>
    </row>
    <row r="2246" ht="12">
      <c r="C2246" s="2"/>
    </row>
    <row r="2247" ht="12">
      <c r="C2247" s="2"/>
    </row>
    <row r="2248" ht="12">
      <c r="C2248" s="2"/>
    </row>
    <row r="2249" ht="12">
      <c r="C2249" s="2"/>
    </row>
    <row r="2250" ht="12">
      <c r="C2250" s="2"/>
    </row>
    <row r="2251" ht="12">
      <c r="C2251" s="2"/>
    </row>
    <row r="2252" ht="12">
      <c r="C2252" s="2"/>
    </row>
    <row r="2253" ht="12">
      <c r="C2253" s="2"/>
    </row>
    <row r="2254" ht="12">
      <c r="C2254" s="2"/>
    </row>
    <row r="2255" ht="12">
      <c r="C2255" s="2"/>
    </row>
    <row r="2256" ht="12">
      <c r="C2256" s="2"/>
    </row>
    <row r="2257" ht="12">
      <c r="C2257" s="2"/>
    </row>
    <row r="2258" ht="12">
      <c r="C2258" s="2"/>
    </row>
    <row r="2259" ht="12">
      <c r="C2259" s="2"/>
    </row>
    <row r="2260" ht="12">
      <c r="C2260" s="2"/>
    </row>
    <row r="2261" ht="12">
      <c r="C2261" s="2"/>
    </row>
    <row r="2262" ht="12">
      <c r="C2262" s="2"/>
    </row>
    <row r="2263" ht="12">
      <c r="C2263" s="2"/>
    </row>
    <row r="2264" ht="12">
      <c r="C2264" s="2"/>
    </row>
    <row r="2265" ht="12">
      <c r="C2265" s="2"/>
    </row>
    <row r="2266" ht="12">
      <c r="C2266" s="2"/>
    </row>
    <row r="2267" ht="12">
      <c r="C2267" s="2"/>
    </row>
    <row r="2268" ht="12">
      <c r="C2268" s="2"/>
    </row>
    <row r="2269" ht="12">
      <c r="C2269" s="2"/>
    </row>
    <row r="2270" ht="12">
      <c r="C2270" s="2"/>
    </row>
    <row r="2271" ht="12">
      <c r="C2271" s="2"/>
    </row>
    <row r="2272" ht="12">
      <c r="C2272" s="2"/>
    </row>
    <row r="2273" ht="12">
      <c r="C2273" s="2"/>
    </row>
    <row r="2274" ht="12">
      <c r="C2274" s="2"/>
    </row>
    <row r="2275" ht="12">
      <c r="C2275" s="2"/>
    </row>
    <row r="2276" ht="12">
      <c r="C2276" s="2"/>
    </row>
    <row r="2277" ht="12">
      <c r="C2277" s="2"/>
    </row>
    <row r="2278" ht="12">
      <c r="C2278" s="2"/>
    </row>
    <row r="2279" ht="12">
      <c r="C2279" s="2"/>
    </row>
    <row r="2280" ht="12">
      <c r="C2280" s="2"/>
    </row>
    <row r="2281" ht="12">
      <c r="C2281" s="2"/>
    </row>
    <row r="2282" ht="12">
      <c r="C2282" s="2"/>
    </row>
    <row r="2283" ht="12">
      <c r="C2283" s="2"/>
    </row>
    <row r="2284" ht="12">
      <c r="C2284" s="2"/>
    </row>
    <row r="2285" ht="12">
      <c r="C2285" s="2"/>
    </row>
    <row r="2286" ht="12">
      <c r="C2286" s="2"/>
    </row>
    <row r="2287" ht="12">
      <c r="C2287" s="2"/>
    </row>
    <row r="2288" ht="12">
      <c r="C2288" s="2"/>
    </row>
    <row r="2289" ht="12">
      <c r="C2289" s="2"/>
    </row>
    <row r="2290" ht="12">
      <c r="C2290" s="2"/>
    </row>
    <row r="2291" ht="12">
      <c r="C2291" s="2"/>
    </row>
    <row r="2292" ht="12">
      <c r="C2292" s="2"/>
    </row>
    <row r="2293" ht="12">
      <c r="C2293" s="2"/>
    </row>
    <row r="2294" ht="12">
      <c r="C2294" s="2"/>
    </row>
    <row r="2295" ht="12">
      <c r="C2295" s="2"/>
    </row>
    <row r="2296" ht="12">
      <c r="C2296" s="2"/>
    </row>
    <row r="2297" ht="12">
      <c r="C2297" s="2"/>
    </row>
    <row r="2298" ht="12">
      <c r="C2298" s="2"/>
    </row>
    <row r="2299" ht="12">
      <c r="C2299" s="2"/>
    </row>
    <row r="2300" ht="12">
      <c r="C2300" s="2"/>
    </row>
    <row r="2301" ht="12">
      <c r="C2301" s="2"/>
    </row>
    <row r="2302" ht="12">
      <c r="C2302" s="2"/>
    </row>
    <row r="2303" ht="12">
      <c r="C2303" s="2"/>
    </row>
    <row r="2304" ht="12">
      <c r="C2304" s="2"/>
    </row>
    <row r="2305" ht="12">
      <c r="C2305" s="2"/>
    </row>
    <row r="2306" ht="12">
      <c r="C2306" s="2"/>
    </row>
    <row r="2307" ht="12">
      <c r="C2307" s="2"/>
    </row>
    <row r="2308" ht="12">
      <c r="C2308" s="2"/>
    </row>
    <row r="2309" ht="12">
      <c r="C2309" s="2"/>
    </row>
    <row r="2310" ht="12">
      <c r="C2310" s="2"/>
    </row>
    <row r="2311" ht="12">
      <c r="C2311" s="2"/>
    </row>
    <row r="2312" ht="12">
      <c r="C2312" s="2"/>
    </row>
    <row r="2313" ht="12">
      <c r="C2313" s="2"/>
    </row>
    <row r="2314" ht="12">
      <c r="C2314" s="2"/>
    </row>
    <row r="2315" ht="12">
      <c r="C2315" s="2"/>
    </row>
    <row r="2316" ht="12">
      <c r="C2316" s="2"/>
    </row>
    <row r="2317" ht="12">
      <c r="C2317" s="2"/>
    </row>
    <row r="2318" ht="12">
      <c r="C2318" s="2"/>
    </row>
    <row r="2319" ht="12">
      <c r="C2319" s="2"/>
    </row>
    <row r="2320" ht="12">
      <c r="C2320" s="2"/>
    </row>
    <row r="2321" ht="12">
      <c r="C2321" s="2"/>
    </row>
    <row r="2322" ht="12">
      <c r="C2322" s="2"/>
    </row>
    <row r="2323" ht="12">
      <c r="C2323" s="2"/>
    </row>
    <row r="2324" ht="12">
      <c r="C2324" s="2"/>
    </row>
    <row r="2325" ht="12">
      <c r="C2325" s="2"/>
    </row>
    <row r="2326" ht="12">
      <c r="C2326" s="2"/>
    </row>
    <row r="2327" ht="12">
      <c r="C2327" s="2"/>
    </row>
    <row r="2328" ht="12">
      <c r="C2328" s="2"/>
    </row>
    <row r="2329" ht="12">
      <c r="C2329" s="2"/>
    </row>
    <row r="2330" ht="12">
      <c r="C2330" s="2"/>
    </row>
    <row r="2331" ht="12">
      <c r="C2331" s="2"/>
    </row>
    <row r="2332" ht="12">
      <c r="C2332" s="2"/>
    </row>
    <row r="2333" ht="12">
      <c r="C2333" s="2"/>
    </row>
    <row r="2334" ht="12">
      <c r="C2334" s="2"/>
    </row>
    <row r="2335" ht="12">
      <c r="C2335" s="2"/>
    </row>
    <row r="2336" ht="12">
      <c r="C2336" s="2"/>
    </row>
    <row r="2337" ht="12">
      <c r="C2337" s="2"/>
    </row>
    <row r="2338" ht="12">
      <c r="C2338" s="2"/>
    </row>
    <row r="2339" ht="12">
      <c r="C2339" s="2"/>
    </row>
    <row r="2340" ht="12">
      <c r="C2340" s="2"/>
    </row>
    <row r="2341" ht="12">
      <c r="C2341" s="2"/>
    </row>
    <row r="2342" ht="12">
      <c r="C2342" s="2"/>
    </row>
    <row r="2343" ht="12">
      <c r="C2343" s="2"/>
    </row>
    <row r="2344" ht="12">
      <c r="C2344" s="2"/>
    </row>
    <row r="2345" ht="12">
      <c r="C2345" s="2"/>
    </row>
    <row r="2346" ht="12">
      <c r="C2346" s="2"/>
    </row>
    <row r="2347" ht="12">
      <c r="C2347" s="2"/>
    </row>
    <row r="2348" ht="12">
      <c r="C2348" s="2"/>
    </row>
    <row r="2349" ht="12">
      <c r="C2349" s="2"/>
    </row>
    <row r="2350" ht="12">
      <c r="C2350" s="2"/>
    </row>
    <row r="2351" ht="12">
      <c r="C2351" s="2"/>
    </row>
    <row r="2352" ht="12">
      <c r="C2352" s="2"/>
    </row>
    <row r="2353" ht="12">
      <c r="C2353" s="2"/>
    </row>
    <row r="2354" ht="12">
      <c r="C2354" s="2"/>
    </row>
    <row r="2355" ht="12">
      <c r="C2355" s="2"/>
    </row>
    <row r="2356" ht="12">
      <c r="C2356" s="2"/>
    </row>
    <row r="2357" ht="12">
      <c r="C2357" s="2"/>
    </row>
    <row r="2358" ht="12">
      <c r="C2358" s="2"/>
    </row>
    <row r="2359" ht="12">
      <c r="C2359" s="2"/>
    </row>
    <row r="2360" ht="12">
      <c r="C2360" s="2"/>
    </row>
    <row r="2361" ht="12">
      <c r="C2361" s="2"/>
    </row>
    <row r="2362" ht="12">
      <c r="C2362" s="2"/>
    </row>
    <row r="2363" ht="12">
      <c r="C2363" s="2"/>
    </row>
    <row r="2364" ht="12">
      <c r="C2364" s="2"/>
    </row>
    <row r="2365" ht="12">
      <c r="C2365" s="2"/>
    </row>
    <row r="2366" ht="12">
      <c r="C2366" s="2"/>
    </row>
    <row r="2367" ht="12">
      <c r="C2367" s="2"/>
    </row>
    <row r="2368" ht="12">
      <c r="C2368" s="2"/>
    </row>
    <row r="2369" ht="12">
      <c r="C2369" s="2"/>
    </row>
    <row r="2370" ht="12">
      <c r="C2370" s="2"/>
    </row>
    <row r="2371" ht="12">
      <c r="C2371" s="2"/>
    </row>
    <row r="2372" ht="12">
      <c r="C2372" s="2"/>
    </row>
    <row r="2373" ht="12">
      <c r="C2373" s="2"/>
    </row>
    <row r="2374" ht="12">
      <c r="C2374" s="2"/>
    </row>
    <row r="2375" ht="12">
      <c r="C2375" s="2"/>
    </row>
    <row r="2376" ht="12">
      <c r="C2376" s="2"/>
    </row>
    <row r="2377" ht="12">
      <c r="C2377" s="2"/>
    </row>
    <row r="2378" ht="12">
      <c r="C2378" s="2"/>
    </row>
    <row r="2379" ht="12">
      <c r="C2379" s="2"/>
    </row>
    <row r="2380" ht="12">
      <c r="C2380" s="2"/>
    </row>
    <row r="2381" ht="12">
      <c r="C2381" s="2"/>
    </row>
    <row r="2382" ht="12">
      <c r="C2382" s="2"/>
    </row>
    <row r="2383" ht="12">
      <c r="C2383" s="2"/>
    </row>
    <row r="2384" ht="12">
      <c r="C2384" s="2"/>
    </row>
    <row r="2385" ht="12">
      <c r="C2385" s="2"/>
    </row>
    <row r="2386" ht="12">
      <c r="C2386" s="2"/>
    </row>
    <row r="2387" ht="12">
      <c r="C2387" s="2"/>
    </row>
    <row r="2388" ht="12">
      <c r="C2388" s="2"/>
    </row>
    <row r="2389" ht="12">
      <c r="C2389" s="2"/>
    </row>
    <row r="2390" ht="12">
      <c r="C2390" s="2"/>
    </row>
    <row r="2391" ht="12">
      <c r="C2391" s="2"/>
    </row>
    <row r="2392" ht="12">
      <c r="C2392" s="2"/>
    </row>
    <row r="2393" ht="12">
      <c r="C2393" s="2"/>
    </row>
    <row r="2394" ht="12">
      <c r="C2394" s="2"/>
    </row>
    <row r="2395" ht="12">
      <c r="C2395" s="2"/>
    </row>
    <row r="2396" ht="12">
      <c r="C2396" s="2"/>
    </row>
    <row r="2397" ht="12">
      <c r="C2397" s="2"/>
    </row>
    <row r="2398" ht="12">
      <c r="C2398" s="2"/>
    </row>
    <row r="2399" ht="12">
      <c r="C2399" s="2"/>
    </row>
    <row r="2400" ht="12">
      <c r="C2400" s="2"/>
    </row>
    <row r="2401" ht="12">
      <c r="C2401" s="2"/>
    </row>
    <row r="2402" ht="12">
      <c r="C2402" s="2"/>
    </row>
    <row r="2403" ht="12">
      <c r="C2403" s="2"/>
    </row>
    <row r="2404" ht="12">
      <c r="C2404" s="2"/>
    </row>
    <row r="2405" ht="12">
      <c r="C2405" s="2"/>
    </row>
    <row r="2406" ht="12">
      <c r="C2406" s="2"/>
    </row>
    <row r="2407" ht="12">
      <c r="C2407" s="2"/>
    </row>
    <row r="2408" ht="12">
      <c r="C2408" s="2"/>
    </row>
    <row r="2409" ht="12">
      <c r="C2409" s="2"/>
    </row>
    <row r="2410" ht="12">
      <c r="C2410" s="2"/>
    </row>
    <row r="2411" ht="12">
      <c r="C2411" s="2"/>
    </row>
    <row r="2412" ht="12">
      <c r="C2412" s="2"/>
    </row>
    <row r="2413" ht="12">
      <c r="C2413" s="2"/>
    </row>
    <row r="2414" ht="12">
      <c r="C2414" s="2"/>
    </row>
    <row r="2415" ht="12">
      <c r="C2415" s="2"/>
    </row>
    <row r="2416" ht="12">
      <c r="C2416" s="2"/>
    </row>
    <row r="2417" ht="12">
      <c r="C2417" s="2"/>
    </row>
    <row r="2418" ht="12">
      <c r="C2418" s="2"/>
    </row>
    <row r="2419" ht="12">
      <c r="C2419" s="2"/>
    </row>
    <row r="2420" ht="12">
      <c r="C2420" s="2"/>
    </row>
    <row r="2421" ht="12">
      <c r="C2421" s="2"/>
    </row>
    <row r="2422" ht="12">
      <c r="C2422" s="2"/>
    </row>
    <row r="2423" ht="12">
      <c r="C2423" s="2"/>
    </row>
    <row r="2424" ht="12">
      <c r="C2424" s="2"/>
    </row>
    <row r="2425" ht="12">
      <c r="C2425" s="2"/>
    </row>
    <row r="2426" ht="12">
      <c r="C2426" s="2"/>
    </row>
    <row r="2427" ht="12">
      <c r="C2427" s="2"/>
    </row>
    <row r="2428" ht="12">
      <c r="C2428" s="2"/>
    </row>
    <row r="2429" ht="12">
      <c r="C2429" s="2"/>
    </row>
    <row r="2430" ht="12">
      <c r="C2430" s="2"/>
    </row>
    <row r="2431" ht="12">
      <c r="C2431" s="2"/>
    </row>
    <row r="2432" ht="12">
      <c r="C2432" s="2"/>
    </row>
    <row r="2433" ht="12">
      <c r="C2433" s="2"/>
    </row>
    <row r="2434" ht="12">
      <c r="C2434" s="2"/>
    </row>
    <row r="2435" ht="12">
      <c r="C2435" s="2"/>
    </row>
    <row r="2436" ht="12">
      <c r="C2436" s="2"/>
    </row>
    <row r="2437" ht="12">
      <c r="C2437" s="2"/>
    </row>
    <row r="2438" ht="12">
      <c r="C2438" s="2"/>
    </row>
    <row r="2439" ht="12">
      <c r="C2439" s="2"/>
    </row>
    <row r="2440" ht="12">
      <c r="C2440" s="2"/>
    </row>
    <row r="2441" ht="12">
      <c r="C2441" s="2"/>
    </row>
    <row r="2442" ht="12">
      <c r="C2442" s="2"/>
    </row>
    <row r="2443" ht="12">
      <c r="C2443" s="2"/>
    </row>
    <row r="2444" ht="12">
      <c r="C2444" s="2"/>
    </row>
    <row r="2445" ht="12">
      <c r="C2445" s="2"/>
    </row>
    <row r="2446" ht="12">
      <c r="C2446" s="2"/>
    </row>
    <row r="2447" ht="12">
      <c r="C2447" s="2"/>
    </row>
    <row r="2448" ht="12">
      <c r="C2448" s="2"/>
    </row>
    <row r="2449" ht="12">
      <c r="C2449" s="2"/>
    </row>
    <row r="2450" ht="12">
      <c r="C2450" s="2"/>
    </row>
    <row r="2451" ht="12">
      <c r="C2451" s="2"/>
    </row>
    <row r="2452" ht="12">
      <c r="C2452" s="2"/>
    </row>
    <row r="2453" ht="12">
      <c r="C2453" s="2"/>
    </row>
    <row r="2454" ht="12">
      <c r="C2454" s="2"/>
    </row>
    <row r="2455" ht="12">
      <c r="C2455" s="2"/>
    </row>
    <row r="2456" ht="12">
      <c r="C2456" s="2"/>
    </row>
    <row r="2457" ht="12">
      <c r="C2457" s="2"/>
    </row>
    <row r="2458" ht="12">
      <c r="C2458" s="2"/>
    </row>
    <row r="2459" ht="12">
      <c r="C2459" s="2"/>
    </row>
    <row r="2460" ht="12">
      <c r="C2460" s="2"/>
    </row>
    <row r="2461" ht="12">
      <c r="C2461" s="2"/>
    </row>
    <row r="2462" ht="12">
      <c r="C2462" s="2"/>
    </row>
    <row r="2463" ht="12">
      <c r="C2463" s="2"/>
    </row>
    <row r="2464" ht="12">
      <c r="C2464" s="2"/>
    </row>
    <row r="2465" ht="12">
      <c r="C2465" s="2"/>
    </row>
    <row r="2466" ht="12">
      <c r="C2466" s="2"/>
    </row>
    <row r="2467" ht="12">
      <c r="C2467" s="2"/>
    </row>
    <row r="2468" ht="12">
      <c r="C2468" s="2"/>
    </row>
    <row r="2469" ht="12">
      <c r="C2469" s="2"/>
    </row>
    <row r="2470" ht="12">
      <c r="C2470" s="2"/>
    </row>
    <row r="2471" ht="12">
      <c r="C2471" s="2"/>
    </row>
    <row r="2472" ht="12">
      <c r="C2472" s="2"/>
    </row>
    <row r="2473" ht="12">
      <c r="C2473" s="2"/>
    </row>
    <row r="2474" ht="12">
      <c r="C2474" s="2"/>
    </row>
    <row r="2475" ht="12">
      <c r="C2475" s="2"/>
    </row>
    <row r="2476" ht="12">
      <c r="C2476" s="2"/>
    </row>
    <row r="2477" ht="12">
      <c r="C2477" s="2"/>
    </row>
    <row r="2478" ht="12">
      <c r="C2478" s="2"/>
    </row>
    <row r="2479" ht="12">
      <c r="C2479" s="2"/>
    </row>
    <row r="2480" ht="12">
      <c r="C2480" s="2"/>
    </row>
    <row r="2481" ht="12">
      <c r="C2481" s="2"/>
    </row>
    <row r="2482" ht="12">
      <c r="C2482" s="2"/>
    </row>
    <row r="2483" ht="12">
      <c r="C2483" s="2"/>
    </row>
    <row r="2484" ht="12">
      <c r="C2484" s="2"/>
    </row>
    <row r="2485" ht="12">
      <c r="C2485" s="2"/>
    </row>
    <row r="2486" ht="12">
      <c r="C2486" s="2"/>
    </row>
    <row r="2487" ht="12">
      <c r="C2487" s="2"/>
    </row>
    <row r="2488" ht="12">
      <c r="C2488" s="2"/>
    </row>
    <row r="2489" ht="12">
      <c r="C2489" s="2"/>
    </row>
    <row r="2490" ht="12">
      <c r="C2490" s="2"/>
    </row>
    <row r="2491" ht="12">
      <c r="C2491" s="2"/>
    </row>
    <row r="2492" ht="12">
      <c r="C2492" s="2"/>
    </row>
    <row r="2493" ht="12">
      <c r="C2493" s="2"/>
    </row>
    <row r="2494" ht="12">
      <c r="C2494" s="2"/>
    </row>
    <row r="2495" ht="12">
      <c r="C2495" s="2"/>
    </row>
    <row r="2496" ht="12">
      <c r="C2496" s="2"/>
    </row>
    <row r="2497" ht="12">
      <c r="C2497" s="2"/>
    </row>
    <row r="2498" ht="12">
      <c r="C2498" s="2"/>
    </row>
    <row r="2499" ht="12">
      <c r="C2499" s="2"/>
    </row>
    <row r="2500" ht="12">
      <c r="C2500" s="2"/>
    </row>
    <row r="2501" ht="12">
      <c r="C2501" s="2"/>
    </row>
    <row r="2502" ht="12">
      <c r="C2502" s="2"/>
    </row>
    <row r="2503" ht="12">
      <c r="C2503" s="2"/>
    </row>
    <row r="2504" ht="12">
      <c r="C2504" s="2"/>
    </row>
    <row r="2505" ht="12">
      <c r="C2505" s="2"/>
    </row>
    <row r="2506" ht="12">
      <c r="C2506" s="2"/>
    </row>
    <row r="2507" ht="12">
      <c r="C2507" s="2"/>
    </row>
    <row r="2508" ht="12">
      <c r="C2508" s="2"/>
    </row>
    <row r="2509" ht="12">
      <c r="C2509" s="2"/>
    </row>
    <row r="2510" ht="12">
      <c r="C2510" s="2"/>
    </row>
    <row r="2511" ht="12">
      <c r="C2511" s="2"/>
    </row>
    <row r="2512" ht="12">
      <c r="C2512" s="2"/>
    </row>
    <row r="2513" ht="12">
      <c r="C2513" s="2"/>
    </row>
    <row r="2514" ht="12">
      <c r="C2514" s="2"/>
    </row>
    <row r="2515" ht="12">
      <c r="C2515" s="2"/>
    </row>
    <row r="2516" ht="12">
      <c r="C2516" s="2"/>
    </row>
    <row r="2517" ht="12">
      <c r="C2517" s="2"/>
    </row>
    <row r="2518" ht="12">
      <c r="C2518" s="2"/>
    </row>
    <row r="2519" ht="12">
      <c r="C2519" s="2"/>
    </row>
    <row r="2520" ht="12">
      <c r="C2520" s="2"/>
    </row>
    <row r="2521" ht="12">
      <c r="C2521" s="2"/>
    </row>
    <row r="2522" ht="12">
      <c r="C2522" s="2"/>
    </row>
    <row r="2523" ht="12">
      <c r="C2523" s="2"/>
    </row>
    <row r="2524" ht="12">
      <c r="C2524" s="2"/>
    </row>
    <row r="2525" ht="12">
      <c r="C2525" s="2"/>
    </row>
    <row r="2526" ht="12">
      <c r="C2526" s="2"/>
    </row>
    <row r="2527" ht="12">
      <c r="C2527" s="2"/>
    </row>
    <row r="2528" ht="12">
      <c r="C2528" s="2"/>
    </row>
    <row r="2529" ht="12">
      <c r="C2529" s="2"/>
    </row>
    <row r="2530" ht="12">
      <c r="C2530" s="2"/>
    </row>
    <row r="2531" ht="12">
      <c r="C2531" s="2"/>
    </row>
    <row r="2532" ht="12">
      <c r="C2532" s="2"/>
    </row>
    <row r="2533" ht="12">
      <c r="C2533" s="2"/>
    </row>
    <row r="2534" ht="12">
      <c r="C2534" s="2"/>
    </row>
    <row r="2535" ht="12">
      <c r="C2535" s="2"/>
    </row>
    <row r="2536" ht="12">
      <c r="C2536" s="2"/>
    </row>
    <row r="2537" ht="12">
      <c r="C2537" s="2"/>
    </row>
    <row r="2538" ht="12">
      <c r="C2538" s="2"/>
    </row>
    <row r="2539" ht="12">
      <c r="C2539" s="2"/>
    </row>
    <row r="2540" ht="12">
      <c r="C2540" s="2"/>
    </row>
    <row r="2541" ht="12">
      <c r="C2541" s="2"/>
    </row>
    <row r="2542" ht="12">
      <c r="C2542" s="2"/>
    </row>
    <row r="2543" ht="12">
      <c r="C2543" s="2"/>
    </row>
    <row r="2544" ht="12">
      <c r="C2544" s="2"/>
    </row>
    <row r="2545" ht="12">
      <c r="C2545" s="2"/>
    </row>
    <row r="2546" ht="12">
      <c r="C2546" s="2"/>
    </row>
    <row r="2547" ht="12">
      <c r="C2547" s="2"/>
    </row>
    <row r="2548" ht="12">
      <c r="C2548" s="2"/>
    </row>
    <row r="2549" ht="12">
      <c r="C2549" s="2"/>
    </row>
    <row r="2550" ht="12">
      <c r="C2550" s="2"/>
    </row>
    <row r="2551" ht="12">
      <c r="C2551" s="2"/>
    </row>
    <row r="2552" ht="12">
      <c r="C2552" s="2"/>
    </row>
    <row r="2553" ht="12">
      <c r="C2553" s="2"/>
    </row>
    <row r="2554" ht="12">
      <c r="C2554" s="2"/>
    </row>
    <row r="2555" ht="12">
      <c r="C2555" s="2"/>
    </row>
    <row r="2556" ht="12">
      <c r="C2556" s="2"/>
    </row>
    <row r="2557" ht="12">
      <c r="C2557" s="2"/>
    </row>
    <row r="2558" ht="12">
      <c r="C2558" s="2"/>
    </row>
    <row r="2559" ht="12">
      <c r="C2559" s="2"/>
    </row>
    <row r="2560" ht="12">
      <c r="C2560" s="2"/>
    </row>
    <row r="2561" ht="12">
      <c r="C2561" s="2"/>
    </row>
    <row r="2562" ht="12">
      <c r="C2562" s="2"/>
    </row>
    <row r="2563" ht="12">
      <c r="C2563" s="2"/>
    </row>
    <row r="2564" ht="12">
      <c r="C2564" s="2"/>
    </row>
    <row r="2565" ht="12">
      <c r="C2565" s="2"/>
    </row>
    <row r="2566" ht="12">
      <c r="C2566" s="2"/>
    </row>
    <row r="2567" ht="12">
      <c r="C2567" s="2"/>
    </row>
    <row r="2568" ht="12">
      <c r="C2568" s="2"/>
    </row>
    <row r="2569" ht="12">
      <c r="C2569" s="2"/>
    </row>
    <row r="2570" ht="12">
      <c r="C2570" s="2"/>
    </row>
    <row r="2571" ht="12">
      <c r="C2571" s="2"/>
    </row>
    <row r="2572" ht="12">
      <c r="C2572" s="2"/>
    </row>
    <row r="2573" ht="12">
      <c r="C2573" s="2"/>
    </row>
    <row r="2574" ht="12">
      <c r="C2574" s="2"/>
    </row>
    <row r="2575" ht="12">
      <c r="C2575" s="2"/>
    </row>
    <row r="2576" ht="12">
      <c r="C2576" s="2"/>
    </row>
    <row r="2577" ht="12">
      <c r="C2577" s="2"/>
    </row>
    <row r="2578" ht="12">
      <c r="C2578" s="2"/>
    </row>
    <row r="2579" ht="12">
      <c r="C2579" s="2"/>
    </row>
    <row r="2580" ht="12">
      <c r="C2580" s="2"/>
    </row>
    <row r="2581" ht="12">
      <c r="C2581" s="2"/>
    </row>
    <row r="2582" ht="12">
      <c r="C2582" s="2"/>
    </row>
    <row r="2583" ht="12">
      <c r="C2583" s="2"/>
    </row>
    <row r="2584" ht="12">
      <c r="C2584" s="2"/>
    </row>
    <row r="2585" ht="12">
      <c r="C2585" s="2"/>
    </row>
    <row r="2586" ht="12">
      <c r="C2586" s="2"/>
    </row>
    <row r="2587" ht="12">
      <c r="C2587" s="2"/>
    </row>
    <row r="2588" ht="12">
      <c r="C2588" s="2"/>
    </row>
    <row r="2589" ht="12">
      <c r="C2589" s="2"/>
    </row>
    <row r="2590" ht="12">
      <c r="C2590" s="2"/>
    </row>
    <row r="2591" ht="12">
      <c r="C2591" s="2"/>
    </row>
    <row r="2592" ht="12">
      <c r="C2592" s="2"/>
    </row>
    <row r="2593" ht="12">
      <c r="C2593" s="2"/>
    </row>
    <row r="2594" ht="12">
      <c r="C2594" s="2"/>
    </row>
    <row r="2595" ht="12">
      <c r="C2595" s="2"/>
    </row>
    <row r="2596" ht="12">
      <c r="C2596" s="2"/>
    </row>
    <row r="2597" ht="12">
      <c r="C2597" s="2"/>
    </row>
    <row r="2598" ht="12">
      <c r="C2598" s="2"/>
    </row>
    <row r="2599" ht="12">
      <c r="C2599" s="2"/>
    </row>
    <row r="2600" ht="12">
      <c r="C2600" s="2"/>
    </row>
    <row r="2601" ht="12">
      <c r="C2601" s="2"/>
    </row>
    <row r="2602" ht="12">
      <c r="C2602" s="2"/>
    </row>
    <row r="2603" ht="12">
      <c r="C2603" s="2"/>
    </row>
    <row r="2604" ht="12">
      <c r="C2604" s="2"/>
    </row>
    <row r="2605" ht="12">
      <c r="C2605" s="2"/>
    </row>
    <row r="2606" ht="12">
      <c r="C2606" s="2"/>
    </row>
    <row r="2607" ht="12">
      <c r="C2607" s="2"/>
    </row>
    <row r="2608" ht="12">
      <c r="C2608" s="2"/>
    </row>
    <row r="2609" ht="12">
      <c r="C2609" s="2"/>
    </row>
    <row r="2610" ht="12">
      <c r="C2610" s="2"/>
    </row>
    <row r="2611" ht="12">
      <c r="C2611" s="2"/>
    </row>
    <row r="2612" ht="12">
      <c r="C2612" s="2"/>
    </row>
    <row r="2613" ht="12">
      <c r="C2613" s="2"/>
    </row>
    <row r="2614" ht="12">
      <c r="C2614" s="2"/>
    </row>
    <row r="2615" ht="12">
      <c r="C2615" s="2"/>
    </row>
    <row r="2616" ht="12">
      <c r="C2616" s="2"/>
    </row>
    <row r="2617" ht="12">
      <c r="C2617" s="2"/>
    </row>
    <row r="2618" ht="12">
      <c r="C2618" s="2"/>
    </row>
    <row r="2619" ht="12">
      <c r="C2619" s="2"/>
    </row>
    <row r="2620" ht="12">
      <c r="C2620" s="2"/>
    </row>
    <row r="2621" ht="12">
      <c r="C2621" s="2"/>
    </row>
    <row r="2622" ht="12">
      <c r="C2622" s="2"/>
    </row>
    <row r="2623" ht="12">
      <c r="C2623" s="2"/>
    </row>
    <row r="2624" ht="12">
      <c r="C2624" s="2"/>
    </row>
    <row r="2625" ht="12">
      <c r="C2625" s="2"/>
    </row>
    <row r="2626" ht="12">
      <c r="C2626" s="2"/>
    </row>
    <row r="2627" ht="12">
      <c r="C2627" s="2"/>
    </row>
    <row r="2628" ht="12">
      <c r="C2628" s="2"/>
    </row>
    <row r="2629" ht="12">
      <c r="C2629" s="2"/>
    </row>
    <row r="2630" ht="12">
      <c r="C2630" s="2"/>
    </row>
    <row r="2631" ht="12">
      <c r="C2631" s="2"/>
    </row>
    <row r="2632" ht="12">
      <c r="C2632" s="2"/>
    </row>
    <row r="2633" ht="12">
      <c r="C2633" s="2"/>
    </row>
    <row r="2634" ht="12">
      <c r="C2634" s="2"/>
    </row>
    <row r="2635" ht="12">
      <c r="C2635" s="2"/>
    </row>
    <row r="2636" ht="12">
      <c r="C2636" s="2"/>
    </row>
    <row r="2637" ht="12">
      <c r="C2637" s="2"/>
    </row>
    <row r="2638" ht="12">
      <c r="C2638" s="2"/>
    </row>
    <row r="2639" ht="12">
      <c r="C2639" s="2"/>
    </row>
    <row r="2640" ht="12">
      <c r="C2640" s="2"/>
    </row>
    <row r="2641" ht="12">
      <c r="C2641" s="2"/>
    </row>
    <row r="2642" ht="12">
      <c r="C2642" s="2"/>
    </row>
    <row r="2643" ht="12">
      <c r="C2643" s="2"/>
    </row>
    <row r="2644" ht="12">
      <c r="C2644" s="2"/>
    </row>
    <row r="2645" ht="12">
      <c r="C2645" s="2"/>
    </row>
    <row r="2646" ht="12">
      <c r="C2646" s="2"/>
    </row>
    <row r="2647" ht="12">
      <c r="C2647" s="2"/>
    </row>
    <row r="2648" ht="12">
      <c r="C2648" s="2"/>
    </row>
    <row r="2649" ht="12">
      <c r="C2649" s="2"/>
    </row>
    <row r="2650" ht="12">
      <c r="C2650" s="2"/>
    </row>
    <row r="2651" ht="12">
      <c r="C2651" s="2"/>
    </row>
    <row r="2652" ht="12">
      <c r="C2652" s="2"/>
    </row>
    <row r="2653" ht="12">
      <c r="C2653" s="2"/>
    </row>
    <row r="2654" ht="12">
      <c r="C2654" s="2"/>
    </row>
    <row r="2655" ht="12">
      <c r="C2655" s="2"/>
    </row>
    <row r="2656" ht="12">
      <c r="C2656" s="2"/>
    </row>
    <row r="2657" ht="12">
      <c r="C2657" s="2"/>
    </row>
    <row r="2658" ht="12">
      <c r="C2658" s="2"/>
    </row>
    <row r="2659" ht="12">
      <c r="C2659" s="2"/>
    </row>
    <row r="2660" ht="12">
      <c r="C2660" s="2"/>
    </row>
  </sheetData>
  <sheetProtection/>
  <printOptions gridLines="1"/>
  <pageMargins left="1" right="1" top="1" bottom="1" header="0.5" footer="0.5"/>
  <pageSetup horizontalDpi="600" verticalDpi="600" orientation="portrait"/>
  <headerFooter alignWithMargins="0">
    <oddHeader>&amp;C&amp;"Arial,Bold"&amp;12Over Seed 2001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"/>
    </sheetView>
  </sheetViews>
  <sheetFormatPr defaultColWidth="8.8515625" defaultRowHeight="12.75"/>
  <cols>
    <col min="1" max="1" width="26.140625" style="2" customWidth="1"/>
    <col min="2" max="2" width="26.7109375" style="2" customWidth="1"/>
    <col min="3" max="3" width="9.140625" style="63" customWidth="1"/>
    <col min="4" max="4" width="9.140625" style="2" customWidth="1"/>
    <col min="5" max="16384" width="8.8515625" style="2" customWidth="1"/>
  </cols>
  <sheetData>
    <row r="1" ht="12">
      <c r="A1" s="2" t="s">
        <v>1064</v>
      </c>
    </row>
    <row r="2" spans="1:3" ht="16.5" customHeight="1">
      <c r="A2" s="8" t="s">
        <v>1061</v>
      </c>
      <c r="B2" s="36" t="s">
        <v>1020</v>
      </c>
      <c r="C2" s="62" t="s">
        <v>557</v>
      </c>
    </row>
    <row r="3" ht="12">
      <c r="B3" s="38"/>
    </row>
    <row r="4" spans="1:4" s="38" customFormat="1" ht="12">
      <c r="A4" s="38" t="s">
        <v>154</v>
      </c>
      <c r="B4" s="39" t="s">
        <v>155</v>
      </c>
      <c r="C4" s="63">
        <v>0.125</v>
      </c>
      <c r="D4" s="2"/>
    </row>
    <row r="5" spans="1:4" s="38" customFormat="1" ht="12">
      <c r="A5" s="38" t="s">
        <v>49</v>
      </c>
      <c r="B5" s="39" t="s">
        <v>50</v>
      </c>
      <c r="C5" s="63">
        <v>0.0625</v>
      </c>
      <c r="D5" s="2"/>
    </row>
    <row r="6" spans="1:4" s="38" customFormat="1" ht="12">
      <c r="A6" s="38" t="s">
        <v>284</v>
      </c>
      <c r="B6" s="39" t="s">
        <v>285</v>
      </c>
      <c r="C6" s="63">
        <v>0.125</v>
      </c>
      <c r="D6" s="2"/>
    </row>
    <row r="7" spans="1:4" s="38" customFormat="1" ht="12">
      <c r="A7" s="38" t="s">
        <v>192</v>
      </c>
      <c r="B7" s="39" t="s">
        <v>193</v>
      </c>
      <c r="C7" s="63">
        <v>0.015625</v>
      </c>
      <c r="D7" s="2"/>
    </row>
    <row r="8" spans="1:4" s="38" customFormat="1" ht="12">
      <c r="A8" s="38" t="s">
        <v>108</v>
      </c>
      <c r="B8" s="39" t="s">
        <v>786</v>
      </c>
      <c r="C8" s="63">
        <v>0.125</v>
      </c>
      <c r="D8" s="2"/>
    </row>
    <row r="9" spans="1:4" s="38" customFormat="1" ht="12">
      <c r="A9" s="38" t="s">
        <v>305</v>
      </c>
      <c r="B9" s="39" t="s">
        <v>306</v>
      </c>
      <c r="C9" s="63">
        <v>2</v>
      </c>
      <c r="D9" s="2"/>
    </row>
    <row r="10" spans="1:4" s="38" customFormat="1" ht="12">
      <c r="A10" s="38" t="s">
        <v>248</v>
      </c>
      <c r="B10" s="39" t="s">
        <v>249</v>
      </c>
      <c r="C10" s="63">
        <v>0.5</v>
      </c>
      <c r="D10" s="2"/>
    </row>
    <row r="11" spans="1:4" s="38" customFormat="1" ht="12">
      <c r="A11" s="38" t="s">
        <v>43</v>
      </c>
      <c r="B11" s="39" t="s">
        <v>44</v>
      </c>
      <c r="C11" s="63">
        <v>0.125</v>
      </c>
      <c r="D11" s="2"/>
    </row>
    <row r="12" spans="1:4" s="38" customFormat="1" ht="12">
      <c r="A12" s="38" t="s">
        <v>178</v>
      </c>
      <c r="B12" s="39" t="s">
        <v>179</v>
      </c>
      <c r="C12" s="63">
        <v>0.03125</v>
      </c>
      <c r="D12" s="2"/>
    </row>
    <row r="13" spans="1:4" s="38" customFormat="1" ht="12">
      <c r="A13" s="38" t="s">
        <v>116</v>
      </c>
      <c r="B13" s="39" t="s">
        <v>117</v>
      </c>
      <c r="C13" s="63">
        <v>0.03125</v>
      </c>
      <c r="D13" s="2"/>
    </row>
    <row r="14" spans="1:4" s="38" customFormat="1" ht="12">
      <c r="A14" s="38" t="s">
        <v>60</v>
      </c>
      <c r="B14" s="39" t="s">
        <v>61</v>
      </c>
      <c r="C14" s="63">
        <v>0.125</v>
      </c>
      <c r="D14" s="2"/>
    </row>
    <row r="15" spans="1:4" s="38" customFormat="1" ht="12">
      <c r="A15" s="38" t="s">
        <v>62</v>
      </c>
      <c r="B15" s="39" t="s">
        <v>63</v>
      </c>
      <c r="C15" s="63">
        <v>2</v>
      </c>
      <c r="D15" s="2"/>
    </row>
    <row r="16" spans="1:4" s="38" customFormat="1" ht="12">
      <c r="A16" s="38" t="s">
        <v>243</v>
      </c>
      <c r="B16" s="39" t="s">
        <v>244</v>
      </c>
      <c r="C16" s="63">
        <v>0.0625</v>
      </c>
      <c r="D16" s="2"/>
    </row>
    <row r="17" spans="1:4" s="38" customFormat="1" ht="12">
      <c r="A17" s="38" t="s">
        <v>189</v>
      </c>
      <c r="B17" s="39" t="s">
        <v>190</v>
      </c>
      <c r="C17" s="63">
        <v>4</v>
      </c>
      <c r="D17" s="2"/>
    </row>
    <row r="18" spans="1:4" s="38" customFormat="1" ht="12">
      <c r="A18" s="38" t="s">
        <v>53</v>
      </c>
      <c r="B18" s="39" t="s">
        <v>54</v>
      </c>
      <c r="C18" s="63">
        <v>5</v>
      </c>
      <c r="D18" s="2"/>
    </row>
    <row r="19" spans="1:4" s="38" customFormat="1" ht="12">
      <c r="A19" s="38" t="s">
        <v>250</v>
      </c>
      <c r="B19" s="39" t="s">
        <v>251</v>
      </c>
      <c r="C19" s="63">
        <v>0.0625</v>
      </c>
      <c r="D19" s="2"/>
    </row>
    <row r="20" spans="1:4" s="38" customFormat="1" ht="12">
      <c r="A20" s="38" t="s">
        <v>223</v>
      </c>
      <c r="B20" s="39" t="s">
        <v>224</v>
      </c>
      <c r="C20" s="63">
        <v>0.625</v>
      </c>
      <c r="D20" s="2"/>
    </row>
    <row r="21" spans="1:4" s="38" customFormat="1" ht="12">
      <c r="A21" s="38" t="s">
        <v>94</v>
      </c>
      <c r="B21" s="39" t="s">
        <v>95</v>
      </c>
      <c r="C21" s="63">
        <v>0.25</v>
      </c>
      <c r="D21" s="2"/>
    </row>
    <row r="22" spans="1:4" s="38" customFormat="1" ht="12">
      <c r="A22" s="38" t="s">
        <v>41</v>
      </c>
      <c r="B22" s="39" t="s">
        <v>42</v>
      </c>
      <c r="C22" s="63">
        <v>0.015625</v>
      </c>
      <c r="D22" s="2"/>
    </row>
    <row r="23" spans="1:4" s="38" customFormat="1" ht="12">
      <c r="A23" s="38" t="s">
        <v>298</v>
      </c>
      <c r="B23" s="39" t="s">
        <v>788</v>
      </c>
      <c r="C23" s="63">
        <v>0.5</v>
      </c>
      <c r="D23" s="2"/>
    </row>
    <row r="24" spans="1:4" s="38" customFormat="1" ht="12">
      <c r="A24" s="38" t="s">
        <v>90</v>
      </c>
      <c r="B24" s="39" t="s">
        <v>91</v>
      </c>
      <c r="C24" s="63">
        <v>0.125</v>
      </c>
      <c r="D24" s="2"/>
    </row>
    <row r="25" spans="1:4" s="38" customFormat="1" ht="12">
      <c r="A25" s="38" t="s">
        <v>123</v>
      </c>
      <c r="B25" s="39" t="s">
        <v>124</v>
      </c>
      <c r="C25" s="63">
        <v>0.015625</v>
      </c>
      <c r="D25" s="2"/>
    </row>
    <row r="26" spans="1:4" s="38" customFormat="1" ht="12">
      <c r="A26" s="38" t="s">
        <v>39</v>
      </c>
      <c r="B26" s="39" t="s">
        <v>40</v>
      </c>
      <c r="C26" s="63">
        <v>0.0625</v>
      </c>
      <c r="D26" s="2"/>
    </row>
    <row r="27" spans="1:4" s="38" customFormat="1" ht="12">
      <c r="A27" s="38" t="s">
        <v>148</v>
      </c>
      <c r="B27" s="39" t="s">
        <v>149</v>
      </c>
      <c r="C27" s="63">
        <v>1.25</v>
      </c>
      <c r="D27" s="2"/>
    </row>
    <row r="28" spans="1:4" s="38" customFormat="1" ht="12">
      <c r="A28" s="38" t="s">
        <v>231</v>
      </c>
      <c r="B28" s="39" t="s">
        <v>232</v>
      </c>
      <c r="C28" s="63">
        <v>0.375</v>
      </c>
      <c r="D28" s="2"/>
    </row>
    <row r="29" spans="1:4" s="38" customFormat="1" ht="12">
      <c r="A29" s="38" t="s">
        <v>25</v>
      </c>
      <c r="B29" s="39" t="s">
        <v>26</v>
      </c>
      <c r="C29" s="63">
        <v>0.3125</v>
      </c>
      <c r="D29" s="2"/>
    </row>
    <row r="30" spans="1:4" s="38" customFormat="1" ht="12">
      <c r="A30" s="38" t="s">
        <v>220</v>
      </c>
      <c r="B30" s="39" t="s">
        <v>221</v>
      </c>
      <c r="C30" s="63">
        <v>2</v>
      </c>
      <c r="D30" s="2"/>
    </row>
    <row r="31" spans="1:4" s="38" customFormat="1" ht="12">
      <c r="A31" s="38" t="s">
        <v>96</v>
      </c>
      <c r="B31" s="39" t="s">
        <v>97</v>
      </c>
      <c r="C31" s="63">
        <v>0.5</v>
      </c>
      <c r="D31" s="2"/>
    </row>
    <row r="32" spans="1:4" s="38" customFormat="1" ht="12">
      <c r="A32" s="38" t="s">
        <v>217</v>
      </c>
      <c r="B32" s="39" t="s">
        <v>218</v>
      </c>
      <c r="C32" s="63">
        <v>0.5</v>
      </c>
      <c r="D32" s="2"/>
    </row>
    <row r="33" spans="1:4" s="38" customFormat="1" ht="12">
      <c r="A33" s="38" t="s">
        <v>207</v>
      </c>
      <c r="B33" s="39" t="s">
        <v>208</v>
      </c>
      <c r="C33" s="63">
        <v>0.1875</v>
      </c>
      <c r="D33" s="2"/>
    </row>
    <row r="34" spans="1:4" s="38" customFormat="1" ht="12">
      <c r="A34" s="38" t="s">
        <v>325</v>
      </c>
      <c r="B34" s="39" t="s">
        <v>326</v>
      </c>
      <c r="C34" s="63">
        <v>1</v>
      </c>
      <c r="D34" s="2"/>
    </row>
    <row r="35" spans="1:4" s="38" customFormat="1" ht="12">
      <c r="A35" s="38" t="s">
        <v>28</v>
      </c>
      <c r="B35" s="39" t="s">
        <v>29</v>
      </c>
      <c r="C35" s="63">
        <v>2</v>
      </c>
      <c r="D35" s="2"/>
    </row>
    <row r="36" spans="1:4" s="38" customFormat="1" ht="12">
      <c r="A36" s="38" t="s">
        <v>277</v>
      </c>
      <c r="B36" s="39" t="s">
        <v>278</v>
      </c>
      <c r="C36" s="63">
        <v>0.0625</v>
      </c>
      <c r="D36" s="2"/>
    </row>
    <row r="37" spans="1:4" s="38" customFormat="1" ht="12">
      <c r="A37" s="38" t="s">
        <v>58</v>
      </c>
      <c r="B37" s="39" t="s">
        <v>59</v>
      </c>
      <c r="C37" s="63">
        <v>2</v>
      </c>
      <c r="D37" s="2"/>
    </row>
    <row r="38" spans="1:4" s="38" customFormat="1" ht="12">
      <c r="A38" s="38" t="s">
        <v>72</v>
      </c>
      <c r="B38" s="39" t="s">
        <v>73</v>
      </c>
      <c r="C38" s="63">
        <v>0.3125</v>
      </c>
      <c r="D38" s="2"/>
    </row>
    <row r="39" spans="1:4" s="38" customFormat="1" ht="12">
      <c r="A39" s="38" t="s">
        <v>209</v>
      </c>
      <c r="B39" s="39" t="s">
        <v>210</v>
      </c>
      <c r="C39" s="63">
        <v>0.25</v>
      </c>
      <c r="D39" s="2"/>
    </row>
    <row r="40" spans="1:4" s="38" customFormat="1" ht="12">
      <c r="A40" s="38" t="s">
        <v>86</v>
      </c>
      <c r="B40" s="39" t="s">
        <v>87</v>
      </c>
      <c r="C40" s="63">
        <v>0.125</v>
      </c>
      <c r="D40" s="2"/>
    </row>
    <row r="41" spans="1:4" s="38" customFormat="1" ht="12">
      <c r="A41" s="38" t="s">
        <v>78</v>
      </c>
      <c r="B41" s="39" t="s">
        <v>79</v>
      </c>
      <c r="C41" s="63">
        <v>0.0625</v>
      </c>
      <c r="D41" s="2"/>
    </row>
    <row r="42" spans="1:4" s="38" customFormat="1" ht="12">
      <c r="A42" s="38" t="s">
        <v>112</v>
      </c>
      <c r="B42" s="39" t="s">
        <v>113</v>
      </c>
      <c r="C42" s="63">
        <v>0.0625</v>
      </c>
      <c r="D42" s="2"/>
    </row>
    <row r="43" spans="1:4" s="38" customFormat="1" ht="12">
      <c r="A43" s="38" t="s">
        <v>166</v>
      </c>
      <c r="B43" s="39" t="s">
        <v>167</v>
      </c>
      <c r="C43" s="63">
        <v>0.0625</v>
      </c>
      <c r="D43" s="2"/>
    </row>
    <row r="44" spans="1:4" s="38" customFormat="1" ht="12">
      <c r="A44" s="38" t="s">
        <v>790</v>
      </c>
      <c r="B44" s="39" t="s">
        <v>261</v>
      </c>
      <c r="C44" s="63">
        <v>0.5</v>
      </c>
      <c r="D44" s="2"/>
    </row>
    <row r="45" spans="1:4" s="38" customFormat="1" ht="12">
      <c r="A45" s="38" t="s">
        <v>126</v>
      </c>
      <c r="B45" s="39" t="s">
        <v>127</v>
      </c>
      <c r="C45" s="63">
        <v>0.0625</v>
      </c>
      <c r="D45" s="2"/>
    </row>
    <row r="46" spans="1:4" s="38" customFormat="1" ht="12">
      <c r="A46" s="38" t="s">
        <v>114</v>
      </c>
      <c r="B46" s="39" t="s">
        <v>115</v>
      </c>
      <c r="C46" s="63">
        <v>0.5</v>
      </c>
      <c r="D46" s="2"/>
    </row>
    <row r="47" spans="2:4" s="38" customFormat="1" ht="12">
      <c r="B47" s="39" t="s">
        <v>327</v>
      </c>
      <c r="C47" s="63">
        <v>2</v>
      </c>
      <c r="D47" s="2"/>
    </row>
    <row r="48" spans="2:4" s="38" customFormat="1" ht="12" hidden="1">
      <c r="B48" s="39"/>
      <c r="C48" s="63"/>
      <c r="D48" s="2"/>
    </row>
    <row r="49" spans="2:4" s="38" customFormat="1" ht="12">
      <c r="B49" s="39"/>
      <c r="C49" s="63"/>
      <c r="D49" s="2"/>
    </row>
    <row r="50" spans="2:4" s="38" customFormat="1" ht="12">
      <c r="B50" s="41" t="s">
        <v>329</v>
      </c>
      <c r="C50" s="63">
        <f>SUM(C4:C49)</f>
        <v>30.109375</v>
      </c>
      <c r="D50" s="2"/>
    </row>
    <row r="51" spans="2:4" s="38" customFormat="1" ht="12">
      <c r="B51" s="39"/>
      <c r="C51" s="63"/>
      <c r="D51" s="2"/>
    </row>
    <row r="52" spans="2:4" s="38" customFormat="1" ht="15" customHeight="1">
      <c r="B52" s="41" t="s">
        <v>328</v>
      </c>
      <c r="C52" s="64">
        <v>43</v>
      </c>
      <c r="D52" s="2"/>
    </row>
  </sheetData>
  <sheetProtection/>
  <printOptions gridLines="1"/>
  <pageMargins left="1" right="1" top="0.9" bottom="0.8" header="0.5" footer="0.5"/>
  <pageSetup horizontalDpi="600" verticalDpi="600" orientation="portrait"/>
  <headerFooter alignWithMargins="0">
    <oddHeader>&amp;C&amp;"Arial,Bold"&amp;12Over Seed 2002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B54" sqref="B54"/>
    </sheetView>
  </sheetViews>
  <sheetFormatPr defaultColWidth="8.8515625" defaultRowHeight="12.75"/>
  <cols>
    <col min="1" max="1" width="27.8515625" style="2" customWidth="1"/>
    <col min="2" max="2" width="29.140625" style="2" customWidth="1"/>
    <col min="3" max="3" width="9.140625" style="65" customWidth="1"/>
    <col min="4" max="4" width="9.140625" style="2" customWidth="1"/>
    <col min="5" max="16384" width="8.8515625" style="2" customWidth="1"/>
  </cols>
  <sheetData>
    <row r="1" ht="12">
      <c r="A1" s="2" t="s">
        <v>1065</v>
      </c>
    </row>
    <row r="2" spans="1:3" ht="17.25" customHeight="1">
      <c r="A2" s="8" t="s">
        <v>1061</v>
      </c>
      <c r="B2" s="36" t="s">
        <v>1020</v>
      </c>
      <c r="C2" s="20" t="s">
        <v>557</v>
      </c>
    </row>
    <row r="3" ht="12">
      <c r="B3" s="38"/>
    </row>
    <row r="4" spans="1:4" s="38" customFormat="1" ht="12">
      <c r="A4" s="38" t="s">
        <v>133</v>
      </c>
      <c r="B4" s="39" t="s">
        <v>134</v>
      </c>
      <c r="C4" s="65">
        <v>0.5</v>
      </c>
      <c r="D4" s="2"/>
    </row>
    <row r="5" spans="1:4" s="38" customFormat="1" ht="12">
      <c r="A5" s="38" t="s">
        <v>154</v>
      </c>
      <c r="B5" s="39" t="s">
        <v>155</v>
      </c>
      <c r="C5" s="65">
        <v>2.875</v>
      </c>
      <c r="D5" s="2"/>
    </row>
    <row r="6" spans="1:4" s="38" customFormat="1" ht="12">
      <c r="A6" s="38" t="s">
        <v>284</v>
      </c>
      <c r="B6" s="39" t="s">
        <v>285</v>
      </c>
      <c r="C6" s="65">
        <v>0.75</v>
      </c>
      <c r="D6" s="2"/>
    </row>
    <row r="7" spans="1:4" s="38" customFormat="1" ht="12">
      <c r="A7" s="38" t="s">
        <v>305</v>
      </c>
      <c r="B7" s="39" t="s">
        <v>306</v>
      </c>
      <c r="C7" s="65">
        <v>5.6875</v>
      </c>
      <c r="D7" s="2"/>
    </row>
    <row r="8" spans="1:4" s="38" customFormat="1" ht="12">
      <c r="A8" s="38" t="s">
        <v>68</v>
      </c>
      <c r="B8" s="39" t="s">
        <v>69</v>
      </c>
      <c r="C8" s="65">
        <v>2</v>
      </c>
      <c r="D8" s="2"/>
    </row>
    <row r="9" spans="1:4" s="38" customFormat="1" ht="12">
      <c r="A9" s="38" t="s">
        <v>248</v>
      </c>
      <c r="B9" s="39" t="s">
        <v>249</v>
      </c>
      <c r="C9" s="65">
        <v>1.25</v>
      </c>
      <c r="D9" s="2"/>
    </row>
    <row r="10" spans="1:4" s="38" customFormat="1" ht="12">
      <c r="A10" s="38" t="s">
        <v>43</v>
      </c>
      <c r="B10" s="39" t="s">
        <v>44</v>
      </c>
      <c r="C10" s="65">
        <v>1.75</v>
      </c>
      <c r="D10" s="2"/>
    </row>
    <row r="11" spans="1:4" s="38" customFormat="1" ht="12">
      <c r="A11" s="38" t="s">
        <v>787</v>
      </c>
      <c r="B11" s="39" t="s">
        <v>236</v>
      </c>
      <c r="C11" s="65">
        <v>0.25</v>
      </c>
      <c r="D11" s="2"/>
    </row>
    <row r="12" spans="1:4" s="38" customFormat="1" ht="12">
      <c r="A12" s="38" t="s">
        <v>116</v>
      </c>
      <c r="B12" s="39" t="s">
        <v>117</v>
      </c>
      <c r="C12" s="65">
        <v>0.0625</v>
      </c>
      <c r="D12" s="2"/>
    </row>
    <row r="13" spans="1:4" s="38" customFormat="1" ht="12">
      <c r="A13" s="38" t="s">
        <v>60</v>
      </c>
      <c r="B13" s="39" t="s">
        <v>61</v>
      </c>
      <c r="C13" s="65">
        <v>0.1875</v>
      </c>
      <c r="D13" s="2"/>
    </row>
    <row r="14" spans="1:4" s="38" customFormat="1" ht="12">
      <c r="A14" s="38" t="s">
        <v>62</v>
      </c>
      <c r="B14" s="39" t="s">
        <v>63</v>
      </c>
      <c r="C14" s="65">
        <v>1.625</v>
      </c>
      <c r="D14" s="2"/>
    </row>
    <row r="15" spans="1:4" s="38" customFormat="1" ht="12">
      <c r="A15" s="38" t="s">
        <v>138</v>
      </c>
      <c r="B15" s="39" t="s">
        <v>139</v>
      </c>
      <c r="C15" s="65">
        <v>0.25</v>
      </c>
      <c r="D15" s="2"/>
    </row>
    <row r="16" spans="1:4" s="38" customFormat="1" ht="12">
      <c r="A16" s="38" t="s">
        <v>243</v>
      </c>
      <c r="B16" s="39" t="s">
        <v>244</v>
      </c>
      <c r="C16" s="65">
        <v>0.0625</v>
      </c>
      <c r="D16" s="2"/>
    </row>
    <row r="17" spans="1:4" s="38" customFormat="1" ht="12">
      <c r="A17" s="38" t="s">
        <v>189</v>
      </c>
      <c r="B17" s="39" t="s">
        <v>190</v>
      </c>
      <c r="C17" s="65">
        <v>20.75</v>
      </c>
      <c r="D17" s="2"/>
    </row>
    <row r="18" spans="1:4" s="38" customFormat="1" ht="12">
      <c r="A18" s="38" t="s">
        <v>53</v>
      </c>
      <c r="B18" s="39" t="s">
        <v>54</v>
      </c>
      <c r="C18" s="65">
        <v>11.5</v>
      </c>
      <c r="D18" s="2"/>
    </row>
    <row r="19" spans="1:4" s="38" customFormat="1" ht="12">
      <c r="A19" s="38" t="s">
        <v>250</v>
      </c>
      <c r="B19" s="39" t="s">
        <v>251</v>
      </c>
      <c r="C19" s="65">
        <v>0.0625</v>
      </c>
      <c r="D19" s="2"/>
    </row>
    <row r="20" spans="1:4" s="38" customFormat="1" ht="12">
      <c r="A20" s="38" t="s">
        <v>223</v>
      </c>
      <c r="B20" s="39" t="s">
        <v>224</v>
      </c>
      <c r="C20" s="65">
        <v>0.875</v>
      </c>
      <c r="D20" s="2"/>
    </row>
    <row r="21" spans="1:4" s="38" customFormat="1" ht="12">
      <c r="A21" s="38" t="s">
        <v>298</v>
      </c>
      <c r="B21" s="39" t="s">
        <v>788</v>
      </c>
      <c r="C21" s="65">
        <v>1.1875</v>
      </c>
      <c r="D21" s="2"/>
    </row>
    <row r="22" spans="1:4" s="38" customFormat="1" ht="12">
      <c r="A22" s="38" t="s">
        <v>123</v>
      </c>
      <c r="B22" s="39" t="s">
        <v>124</v>
      </c>
      <c r="C22" s="65">
        <v>0.125</v>
      </c>
      <c r="D22" s="2"/>
    </row>
    <row r="23" spans="1:4" s="38" customFormat="1" ht="12">
      <c r="A23" s="38" t="s">
        <v>266</v>
      </c>
      <c r="B23" s="39" t="s">
        <v>267</v>
      </c>
      <c r="C23" s="65">
        <v>0.6875</v>
      </c>
      <c r="D23" s="2"/>
    </row>
    <row r="24" spans="1:4" s="38" customFormat="1" ht="12">
      <c r="A24" s="38" t="s">
        <v>39</v>
      </c>
      <c r="B24" s="39" t="s">
        <v>40</v>
      </c>
      <c r="C24" s="65">
        <v>0.0625</v>
      </c>
      <c r="D24" s="2"/>
    </row>
    <row r="25" spans="1:4" s="38" customFormat="1" ht="12">
      <c r="A25" s="38" t="s">
        <v>148</v>
      </c>
      <c r="B25" s="39" t="s">
        <v>149</v>
      </c>
      <c r="C25" s="65">
        <v>1.125</v>
      </c>
      <c r="D25" s="2"/>
    </row>
    <row r="26" spans="1:4" s="38" customFormat="1" ht="12">
      <c r="A26" s="38" t="s">
        <v>789</v>
      </c>
      <c r="B26" s="39" t="s">
        <v>89</v>
      </c>
      <c r="C26" s="65">
        <v>0.75</v>
      </c>
      <c r="D26" s="2"/>
    </row>
    <row r="27" spans="1:4" s="38" customFormat="1" ht="12">
      <c r="A27" s="38" t="s">
        <v>233</v>
      </c>
      <c r="B27" s="39" t="s">
        <v>234</v>
      </c>
      <c r="C27" s="65">
        <v>7.75</v>
      </c>
      <c r="D27" s="2"/>
    </row>
    <row r="28" spans="1:4" s="38" customFormat="1" ht="12">
      <c r="A28" s="38" t="s">
        <v>231</v>
      </c>
      <c r="B28" s="39" t="s">
        <v>232</v>
      </c>
      <c r="C28" s="65">
        <v>18.5</v>
      </c>
      <c r="D28" s="2"/>
    </row>
    <row r="29" spans="1:4" s="38" customFormat="1" ht="12">
      <c r="A29" s="38" t="s">
        <v>205</v>
      </c>
      <c r="B29" s="39" t="s">
        <v>206</v>
      </c>
      <c r="C29" s="65">
        <v>11.125</v>
      </c>
      <c r="D29" s="2"/>
    </row>
    <row r="30" spans="1:4" s="38" customFormat="1" ht="12">
      <c r="A30" s="38" t="s">
        <v>240</v>
      </c>
      <c r="B30" s="39" t="s">
        <v>241</v>
      </c>
      <c r="C30" s="65">
        <v>0.125</v>
      </c>
      <c r="D30" s="2"/>
    </row>
    <row r="31" spans="1:4" s="38" customFormat="1" ht="12">
      <c r="A31" s="38" t="s">
        <v>300</v>
      </c>
      <c r="B31" s="39" t="s">
        <v>301</v>
      </c>
      <c r="C31" s="65">
        <v>0.125</v>
      </c>
      <c r="D31" s="2"/>
    </row>
    <row r="32" spans="1:4" s="38" customFormat="1" ht="12">
      <c r="A32" s="38" t="s">
        <v>220</v>
      </c>
      <c r="B32" s="39" t="s">
        <v>221</v>
      </c>
      <c r="C32" s="65">
        <v>5.6875</v>
      </c>
      <c r="D32" s="2"/>
    </row>
    <row r="33" spans="1:4" s="38" customFormat="1" ht="12">
      <c r="A33" s="38" t="s">
        <v>96</v>
      </c>
      <c r="B33" s="39" t="s">
        <v>97</v>
      </c>
      <c r="C33" s="65">
        <v>4.5</v>
      </c>
      <c r="D33" s="2"/>
    </row>
    <row r="34" spans="1:4" s="38" customFormat="1" ht="12">
      <c r="A34" s="38" t="s">
        <v>217</v>
      </c>
      <c r="B34" s="39" t="s">
        <v>218</v>
      </c>
      <c r="C34" s="65">
        <v>2.375</v>
      </c>
      <c r="D34" s="2"/>
    </row>
    <row r="35" spans="1:4" s="38" customFormat="1" ht="12">
      <c r="A35" s="38" t="s">
        <v>180</v>
      </c>
      <c r="B35" s="39" t="s">
        <v>181</v>
      </c>
      <c r="C35" s="65">
        <v>0.0625</v>
      </c>
      <c r="D35" s="2"/>
    </row>
    <row r="36" spans="1:4" s="38" customFormat="1" ht="12">
      <c r="A36" s="38" t="s">
        <v>207</v>
      </c>
      <c r="B36" s="39" t="s">
        <v>208</v>
      </c>
      <c r="C36" s="65">
        <v>1.125</v>
      </c>
      <c r="D36" s="2"/>
    </row>
    <row r="37" spans="1:4" s="38" customFormat="1" ht="12">
      <c r="A37" s="38" t="s">
        <v>170</v>
      </c>
      <c r="B37" s="39" t="s">
        <v>171</v>
      </c>
      <c r="C37" s="65">
        <v>1.8125</v>
      </c>
      <c r="D37" s="2"/>
    </row>
    <row r="38" spans="1:4" s="38" customFormat="1" ht="12">
      <c r="A38" s="38" t="s">
        <v>28</v>
      </c>
      <c r="B38" s="39" t="s">
        <v>29</v>
      </c>
      <c r="C38" s="65">
        <v>0.625</v>
      </c>
      <c r="D38" s="2"/>
    </row>
    <row r="39" spans="1:4" s="38" customFormat="1" ht="12">
      <c r="A39" s="38" t="s">
        <v>277</v>
      </c>
      <c r="B39" s="39" t="s">
        <v>278</v>
      </c>
      <c r="C39" s="65">
        <v>1.875</v>
      </c>
      <c r="D39" s="2"/>
    </row>
    <row r="40" spans="1:4" s="38" customFormat="1" ht="12">
      <c r="A40" s="38" t="s">
        <v>229</v>
      </c>
      <c r="B40" s="39" t="s">
        <v>230</v>
      </c>
      <c r="C40" s="65">
        <v>0.625</v>
      </c>
      <c r="D40" s="2"/>
    </row>
    <row r="41" spans="1:4" s="38" customFormat="1" ht="12">
      <c r="A41" s="38" t="s">
        <v>58</v>
      </c>
      <c r="B41" s="39" t="s">
        <v>59</v>
      </c>
      <c r="C41" s="65">
        <v>0.125</v>
      </c>
      <c r="D41" s="2"/>
    </row>
    <row r="42" spans="1:4" s="38" customFormat="1" ht="12">
      <c r="A42" s="38" t="s">
        <v>72</v>
      </c>
      <c r="B42" s="39" t="s">
        <v>73</v>
      </c>
      <c r="C42" s="65">
        <v>1</v>
      </c>
      <c r="D42" s="2"/>
    </row>
    <row r="43" spans="1:4" s="38" customFormat="1" ht="12">
      <c r="A43" s="38" t="s">
        <v>209</v>
      </c>
      <c r="B43" s="39" t="s">
        <v>210</v>
      </c>
      <c r="C43" s="65">
        <v>0.25</v>
      </c>
      <c r="D43" s="2"/>
    </row>
    <row r="44" spans="1:4" s="38" customFormat="1" ht="12">
      <c r="A44" s="38" t="s">
        <v>31</v>
      </c>
      <c r="B44" s="39" t="s">
        <v>32</v>
      </c>
      <c r="C44" s="65">
        <v>0.0625</v>
      </c>
      <c r="D44" s="2"/>
    </row>
    <row r="45" spans="1:4" s="38" customFormat="1" ht="12">
      <c r="A45" s="38" t="s">
        <v>246</v>
      </c>
      <c r="B45" s="39" t="s">
        <v>431</v>
      </c>
      <c r="C45" s="65">
        <v>4</v>
      </c>
      <c r="D45" s="2"/>
    </row>
    <row r="46" spans="1:4" s="38" customFormat="1" ht="12">
      <c r="A46" s="38" t="s">
        <v>112</v>
      </c>
      <c r="B46" s="39" t="s">
        <v>113</v>
      </c>
      <c r="C46" s="65">
        <v>4.25</v>
      </c>
      <c r="D46" s="2"/>
    </row>
    <row r="47" spans="1:4" s="38" customFormat="1" ht="12">
      <c r="A47" s="38" t="s">
        <v>319</v>
      </c>
      <c r="B47" s="39" t="s">
        <v>320</v>
      </c>
      <c r="C47" s="65">
        <v>2.375</v>
      </c>
      <c r="D47" s="2"/>
    </row>
    <row r="48" spans="1:4" s="38" customFormat="1" ht="12">
      <c r="A48" s="38" t="s">
        <v>791</v>
      </c>
      <c r="B48" s="39" t="s">
        <v>261</v>
      </c>
      <c r="C48" s="65">
        <v>1.25</v>
      </c>
      <c r="D48" s="2"/>
    </row>
    <row r="49" spans="1:4" s="38" customFormat="1" ht="12">
      <c r="A49" s="38" t="s">
        <v>150</v>
      </c>
      <c r="B49" s="39" t="s">
        <v>151</v>
      </c>
      <c r="C49" s="65">
        <v>0.1875</v>
      </c>
      <c r="D49" s="2"/>
    </row>
    <row r="50" spans="1:4" s="38" customFormat="1" ht="12">
      <c r="A50" s="38" t="s">
        <v>114</v>
      </c>
      <c r="B50" s="39" t="s">
        <v>115</v>
      </c>
      <c r="C50" s="65">
        <v>0.5</v>
      </c>
      <c r="D50" s="2"/>
    </row>
    <row r="51" spans="2:4" s="38" customFormat="1" ht="12">
      <c r="B51" s="39" t="s">
        <v>327</v>
      </c>
      <c r="C51" s="65">
        <v>0.75</v>
      </c>
      <c r="D51" s="2"/>
    </row>
    <row r="52" spans="2:4" s="38" customFormat="1" ht="12">
      <c r="B52" s="39" t="s">
        <v>891</v>
      </c>
      <c r="C52" s="65">
        <v>2.3125</v>
      </c>
      <c r="D52" s="2"/>
    </row>
    <row r="53" spans="2:4" s="38" customFormat="1" ht="12">
      <c r="B53" s="39"/>
      <c r="D53" s="2"/>
    </row>
    <row r="54" spans="2:4" s="38" customFormat="1" ht="12">
      <c r="B54" s="39"/>
      <c r="C54" s="65"/>
      <c r="D54" s="2"/>
    </row>
    <row r="55" spans="1:3" s="38" customFormat="1" ht="12">
      <c r="A55" s="41" t="s">
        <v>329</v>
      </c>
      <c r="B55" s="11">
        <v>127.75</v>
      </c>
      <c r="C55" s="2"/>
    </row>
    <row r="56" spans="2:4" s="38" customFormat="1" ht="12">
      <c r="B56" s="60"/>
      <c r="C56" s="65"/>
      <c r="D56" s="2"/>
    </row>
    <row r="57" spans="1:3" s="38" customFormat="1" ht="15" customHeight="1">
      <c r="A57" s="41" t="s">
        <v>328</v>
      </c>
      <c r="B57" s="61">
        <v>47</v>
      </c>
      <c r="C57" s="65"/>
    </row>
  </sheetData>
  <sheetProtection/>
  <printOptions gridLines="1"/>
  <pageMargins left="1" right="1" top="0.7" bottom="0.7" header="0.25" footer="0.25"/>
  <pageSetup horizontalDpi="600" verticalDpi="600" orientation="portrait"/>
  <headerFooter alignWithMargins="0">
    <oddHeader>&amp;C&amp;"Arial,Bold"&amp;12Over Seed 2003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1">
      <pane ySplit="3" topLeftCell="BM4" activePane="bottomLeft" state="frozen"/>
      <selection pane="topLeft" activeCell="A1" sqref="A1"/>
      <selection pane="bottomLeft" activeCell="A90" sqref="A90:IV90"/>
    </sheetView>
  </sheetViews>
  <sheetFormatPr defaultColWidth="8.8515625" defaultRowHeight="12.75"/>
  <cols>
    <col min="1" max="1" width="28.00390625" style="0" customWidth="1"/>
    <col min="2" max="2" width="24.421875" style="0" customWidth="1"/>
    <col min="3" max="3" width="6.28125" style="1" customWidth="1"/>
    <col min="4" max="4" width="9.140625" style="1" customWidth="1"/>
    <col min="5" max="5" width="10.421875" style="0" customWidth="1"/>
    <col min="6" max="9" width="9.140625" style="27" customWidth="1"/>
    <col min="10" max="10" width="9.140625" style="22" customWidth="1"/>
    <col min="11" max="12" width="8.8515625" style="0" customWidth="1"/>
    <col min="13" max="13" width="8.28125" style="0" customWidth="1"/>
  </cols>
  <sheetData>
    <row r="1" ht="12">
      <c r="A1" s="2" t="s">
        <v>1066</v>
      </c>
    </row>
    <row r="2" spans="1:9" ht="27.75" customHeight="1">
      <c r="A2" s="8" t="s">
        <v>1061</v>
      </c>
      <c r="B2" s="8" t="s">
        <v>1020</v>
      </c>
      <c r="C2" s="21" t="s">
        <v>330</v>
      </c>
      <c r="D2" s="21" t="s">
        <v>331</v>
      </c>
      <c r="E2" s="8" t="s">
        <v>332</v>
      </c>
      <c r="F2" s="42" t="s">
        <v>333</v>
      </c>
      <c r="G2" s="42" t="s">
        <v>334</v>
      </c>
      <c r="H2" s="42" t="s">
        <v>335</v>
      </c>
      <c r="I2" s="42" t="s">
        <v>336</v>
      </c>
    </row>
    <row r="3" ht="8.25" customHeight="1"/>
    <row r="4" spans="1:8" ht="12">
      <c r="A4" t="s">
        <v>315</v>
      </c>
      <c r="B4" t="s">
        <v>316</v>
      </c>
      <c r="D4" s="23">
        <v>10</v>
      </c>
      <c r="E4" t="s">
        <v>796</v>
      </c>
      <c r="H4" s="27">
        <f>5/6*(C4+D4/16)</f>
        <v>0.5208333333333334</v>
      </c>
    </row>
    <row r="5" spans="1:9" ht="12">
      <c r="A5" t="s">
        <v>133</v>
      </c>
      <c r="B5" t="s">
        <v>134</v>
      </c>
      <c r="C5" s="1">
        <v>1</v>
      </c>
      <c r="D5" s="23">
        <v>9</v>
      </c>
      <c r="F5" s="27">
        <f>(2/3)*(C5+D5/16)</f>
        <v>1.0416666666666665</v>
      </c>
      <c r="H5" s="27">
        <f>1/6*(C5+D5/16)</f>
        <v>0.26041666666666663</v>
      </c>
      <c r="I5" s="27">
        <f>(1/6)*(C5+D5/16)</f>
        <v>0.26041666666666663</v>
      </c>
    </row>
    <row r="6" spans="1:7" ht="12">
      <c r="A6" t="s">
        <v>154</v>
      </c>
      <c r="B6" t="s">
        <v>155</v>
      </c>
      <c r="C6" s="1">
        <v>1</v>
      </c>
      <c r="D6" s="23">
        <v>12</v>
      </c>
      <c r="G6" s="27">
        <f>C6+D6/16</f>
        <v>1.75</v>
      </c>
    </row>
    <row r="7" spans="1:9" ht="12">
      <c r="A7" t="s">
        <v>142</v>
      </c>
      <c r="B7" t="s">
        <v>143</v>
      </c>
      <c r="C7" s="1">
        <v>1</v>
      </c>
      <c r="D7" s="23">
        <v>12</v>
      </c>
      <c r="H7" s="27">
        <f>0.5*(C7+D7/16)</f>
        <v>0.875</v>
      </c>
      <c r="I7" s="27">
        <f>0.5*(C7+D7/16)</f>
        <v>0.875</v>
      </c>
    </row>
    <row r="8" spans="1:6" ht="12">
      <c r="A8" t="s">
        <v>49</v>
      </c>
      <c r="B8" t="s">
        <v>50</v>
      </c>
      <c r="D8" s="23">
        <v>1</v>
      </c>
      <c r="E8" t="s">
        <v>338</v>
      </c>
      <c r="F8" s="30" t="s">
        <v>343</v>
      </c>
    </row>
    <row r="9" spans="1:8" ht="12">
      <c r="A9" t="s">
        <v>284</v>
      </c>
      <c r="B9" t="s">
        <v>285</v>
      </c>
      <c r="C9" s="1">
        <v>1</v>
      </c>
      <c r="D9" s="23">
        <v>0</v>
      </c>
      <c r="F9" s="27">
        <f>0.5*(C9+D9/16)</f>
        <v>0.5</v>
      </c>
      <c r="G9" s="27">
        <v>0.33</v>
      </c>
      <c r="H9" s="27">
        <v>0.17</v>
      </c>
    </row>
    <row r="10" spans="1:6" ht="12">
      <c r="A10" t="s">
        <v>282</v>
      </c>
      <c r="B10" t="s">
        <v>792</v>
      </c>
      <c r="D10" s="23">
        <v>3</v>
      </c>
      <c r="F10" s="27">
        <f>3/16</f>
        <v>0.1875</v>
      </c>
    </row>
    <row r="11" spans="1:5" ht="12">
      <c r="A11" t="s">
        <v>108</v>
      </c>
      <c r="B11" t="s">
        <v>109</v>
      </c>
      <c r="D11" s="23">
        <v>3</v>
      </c>
      <c r="E11" t="s">
        <v>349</v>
      </c>
    </row>
    <row r="12" spans="1:7" ht="12">
      <c r="A12" t="s">
        <v>784</v>
      </c>
      <c r="B12" t="s">
        <v>219</v>
      </c>
      <c r="D12" s="23">
        <v>1</v>
      </c>
      <c r="G12" s="27">
        <f>D12/16</f>
        <v>0.0625</v>
      </c>
    </row>
    <row r="13" spans="1:5" ht="12">
      <c r="A13" t="s">
        <v>146</v>
      </c>
      <c r="B13" t="s">
        <v>147</v>
      </c>
      <c r="D13" s="23">
        <v>12</v>
      </c>
      <c r="E13" t="s">
        <v>338</v>
      </c>
    </row>
    <row r="14" spans="1:5" ht="12">
      <c r="A14" t="s">
        <v>369</v>
      </c>
      <c r="B14" t="s">
        <v>370</v>
      </c>
      <c r="D14" s="23">
        <v>10</v>
      </c>
      <c r="E14" t="s">
        <v>338</v>
      </c>
    </row>
    <row r="15" spans="1:6" ht="12">
      <c r="A15" t="s">
        <v>274</v>
      </c>
      <c r="B15" t="s">
        <v>275</v>
      </c>
      <c r="D15" s="23">
        <v>0.5</v>
      </c>
      <c r="E15" t="s">
        <v>338</v>
      </c>
      <c r="F15" s="30" t="s">
        <v>368</v>
      </c>
    </row>
    <row r="16" spans="1:6" ht="12">
      <c r="A16" t="s">
        <v>307</v>
      </c>
      <c r="B16" t="s">
        <v>308</v>
      </c>
      <c r="D16" s="23">
        <v>3</v>
      </c>
      <c r="F16" s="27">
        <f>3/16</f>
        <v>0.1875</v>
      </c>
    </row>
    <row r="17" spans="1:6" ht="12">
      <c r="A17" t="s">
        <v>9</v>
      </c>
      <c r="B17" t="s">
        <v>10</v>
      </c>
      <c r="D17" s="23">
        <v>6</v>
      </c>
      <c r="E17" t="s">
        <v>338</v>
      </c>
      <c r="F17" s="30" t="s">
        <v>360</v>
      </c>
    </row>
    <row r="18" spans="1:6" ht="12">
      <c r="A18" t="s">
        <v>2</v>
      </c>
      <c r="B18" t="s">
        <v>3</v>
      </c>
      <c r="D18" s="23">
        <v>1</v>
      </c>
      <c r="E18" t="s">
        <v>338</v>
      </c>
      <c r="F18" s="30" t="s">
        <v>341</v>
      </c>
    </row>
    <row r="19" spans="1:6" ht="12">
      <c r="A19" t="s">
        <v>5</v>
      </c>
      <c r="B19" t="s">
        <v>6</v>
      </c>
      <c r="D19" s="23">
        <v>4</v>
      </c>
      <c r="E19" t="s">
        <v>338</v>
      </c>
      <c r="F19" s="30" t="s">
        <v>348</v>
      </c>
    </row>
    <row r="20" spans="1:5" ht="12">
      <c r="A20" t="s">
        <v>51</v>
      </c>
      <c r="B20" t="s">
        <v>339</v>
      </c>
      <c r="D20" s="23">
        <v>1</v>
      </c>
      <c r="E20" t="s">
        <v>338</v>
      </c>
    </row>
    <row r="21" spans="1:8" ht="12">
      <c r="A21" t="s">
        <v>305</v>
      </c>
      <c r="B21" t="s">
        <v>306</v>
      </c>
      <c r="C21" s="1">
        <v>7</v>
      </c>
      <c r="D21" s="23">
        <v>4</v>
      </c>
      <c r="F21" s="27">
        <f>0.83*(C21+D21/16)</f>
        <v>6.0175</v>
      </c>
      <c r="H21" s="27">
        <f>0.17*(C21+D21/16)</f>
        <v>1.2325000000000002</v>
      </c>
    </row>
    <row r="22" spans="1:5" ht="12">
      <c r="A22" t="s">
        <v>68</v>
      </c>
      <c r="B22" t="s">
        <v>69</v>
      </c>
      <c r="D22" s="23">
        <v>4</v>
      </c>
      <c r="E22" t="s">
        <v>338</v>
      </c>
    </row>
    <row r="23" spans="1:8" ht="12">
      <c r="A23" t="s">
        <v>366</v>
      </c>
      <c r="B23" t="s">
        <v>249</v>
      </c>
      <c r="C23" s="1">
        <v>2</v>
      </c>
      <c r="D23" s="23">
        <v>2</v>
      </c>
      <c r="F23" s="27">
        <f>0.5*(C23+D23/16)</f>
        <v>1.0625</v>
      </c>
      <c r="G23" s="27">
        <f>0.33*(C23+D23/16)</f>
        <v>0.70125</v>
      </c>
      <c r="H23" s="27">
        <f>0.17*(C23+D23/16)</f>
        <v>0.36125</v>
      </c>
    </row>
    <row r="24" spans="1:6" ht="12">
      <c r="A24" t="s">
        <v>45</v>
      </c>
      <c r="B24" t="s">
        <v>46</v>
      </c>
      <c r="D24" s="23">
        <v>10</v>
      </c>
      <c r="E24" t="s">
        <v>338</v>
      </c>
      <c r="F24" s="30" t="s">
        <v>360</v>
      </c>
    </row>
    <row r="25" spans="1:5" ht="12">
      <c r="A25" t="s">
        <v>43</v>
      </c>
      <c r="B25" t="s">
        <v>44</v>
      </c>
      <c r="D25" s="23">
        <v>5</v>
      </c>
      <c r="E25" t="s">
        <v>338</v>
      </c>
    </row>
    <row r="26" spans="1:6" ht="12">
      <c r="A26" t="s">
        <v>164</v>
      </c>
      <c r="B26" t="s">
        <v>165</v>
      </c>
      <c r="D26" s="23">
        <v>0.01</v>
      </c>
      <c r="E26" t="s">
        <v>355</v>
      </c>
      <c r="F26" s="30" t="s">
        <v>356</v>
      </c>
    </row>
    <row r="27" spans="1:6" ht="12">
      <c r="A27" t="s">
        <v>286</v>
      </c>
      <c r="B27" t="s">
        <v>287</v>
      </c>
      <c r="C27" s="1">
        <v>1</v>
      </c>
      <c r="D27" s="23">
        <v>8</v>
      </c>
      <c r="E27" t="s">
        <v>338</v>
      </c>
      <c r="F27" s="30" t="s">
        <v>356</v>
      </c>
    </row>
    <row r="28" spans="1:6" ht="12">
      <c r="A28" t="s">
        <v>116</v>
      </c>
      <c r="B28" t="s">
        <v>117</v>
      </c>
      <c r="D28" s="23">
        <v>3</v>
      </c>
      <c r="E28" t="s">
        <v>338</v>
      </c>
      <c r="F28" s="30" t="s">
        <v>350</v>
      </c>
    </row>
    <row r="29" spans="1:6" ht="12">
      <c r="A29" t="s">
        <v>62</v>
      </c>
      <c r="B29" t="s">
        <v>63</v>
      </c>
      <c r="D29" s="23">
        <v>14</v>
      </c>
      <c r="E29" t="s">
        <v>338</v>
      </c>
      <c r="F29" s="30"/>
    </row>
    <row r="30" spans="1:6" ht="12">
      <c r="A30" t="s">
        <v>243</v>
      </c>
      <c r="B30" t="s">
        <v>244</v>
      </c>
      <c r="C30" s="1">
        <v>1</v>
      </c>
      <c r="D30" s="23">
        <v>6</v>
      </c>
      <c r="E30" t="s">
        <v>338</v>
      </c>
      <c r="F30" s="30" t="s">
        <v>365</v>
      </c>
    </row>
    <row r="31" spans="1:9" ht="12">
      <c r="A31" t="s">
        <v>189</v>
      </c>
      <c r="B31" t="s">
        <v>190</v>
      </c>
      <c r="C31" s="1">
        <v>26</v>
      </c>
      <c r="D31" s="23">
        <v>8</v>
      </c>
      <c r="E31" t="s">
        <v>797</v>
      </c>
      <c r="G31" s="27">
        <f>0.67*(C31+D31/16)</f>
        <v>17.755000000000003</v>
      </c>
      <c r="I31" s="27">
        <f>0.17*(C31+D31/16)</f>
        <v>4.505</v>
      </c>
    </row>
    <row r="32" spans="1:8" ht="12">
      <c r="A32" t="s">
        <v>53</v>
      </c>
      <c r="B32" t="s">
        <v>54</v>
      </c>
      <c r="C32" s="1">
        <v>16</v>
      </c>
      <c r="D32" s="23">
        <v>0</v>
      </c>
      <c r="F32" s="27">
        <f>0.75*(C32+D32/16)</f>
        <v>12</v>
      </c>
      <c r="H32" s="27">
        <f>0.25*(C32+D32/16)</f>
        <v>4</v>
      </c>
    </row>
    <row r="33" spans="1:8" ht="12">
      <c r="A33" t="s">
        <v>294</v>
      </c>
      <c r="B33" t="s">
        <v>295</v>
      </c>
      <c r="C33" s="1">
        <v>1</v>
      </c>
      <c r="D33" s="23">
        <v>6</v>
      </c>
      <c r="H33" s="27">
        <f>C33+D33/16</f>
        <v>1.375</v>
      </c>
    </row>
    <row r="34" spans="1:9" ht="12">
      <c r="A34" t="s">
        <v>223</v>
      </c>
      <c r="B34" t="s">
        <v>224</v>
      </c>
      <c r="C34" s="1">
        <v>7</v>
      </c>
      <c r="D34" s="23">
        <v>10</v>
      </c>
      <c r="G34" s="27">
        <f>0.67*(C34+D34/16)</f>
        <v>5.108750000000001</v>
      </c>
      <c r="I34" s="27">
        <f>0.33*(C34+D34/16)</f>
        <v>2.5162500000000003</v>
      </c>
    </row>
    <row r="35" spans="1:9" ht="12">
      <c r="A35" t="s">
        <v>262</v>
      </c>
      <c r="B35" t="s">
        <v>263</v>
      </c>
      <c r="C35" s="1">
        <v>6</v>
      </c>
      <c r="D35" s="23">
        <v>0</v>
      </c>
      <c r="I35" s="27">
        <v>6</v>
      </c>
    </row>
    <row r="36" spans="1:8" ht="12">
      <c r="A36" t="s">
        <v>215</v>
      </c>
      <c r="B36" t="s">
        <v>216</v>
      </c>
      <c r="C36" s="1">
        <v>4</v>
      </c>
      <c r="D36" s="23">
        <v>2</v>
      </c>
      <c r="F36" s="27">
        <f>0.83*(C36+D36/16)</f>
        <v>3.4237499999999996</v>
      </c>
      <c r="H36" s="27">
        <f>0.17*(C36+D36/16)</f>
        <v>0.70125</v>
      </c>
    </row>
    <row r="37" spans="1:7" ht="12">
      <c r="A37" t="s">
        <v>94</v>
      </c>
      <c r="B37" t="s">
        <v>95</v>
      </c>
      <c r="C37" s="1">
        <v>1</v>
      </c>
      <c r="D37" s="23">
        <v>5</v>
      </c>
      <c r="F37" s="27">
        <f>0.5*(C37+D37/16)</f>
        <v>0.65625</v>
      </c>
      <c r="G37" s="27">
        <f>0.5*(C37+D37/16)</f>
        <v>0.65625</v>
      </c>
    </row>
    <row r="38" spans="1:5" ht="12">
      <c r="A38" t="s">
        <v>41</v>
      </c>
      <c r="B38" t="s">
        <v>42</v>
      </c>
      <c r="D38" s="23">
        <v>0.01</v>
      </c>
      <c r="E38" t="s">
        <v>338</v>
      </c>
    </row>
    <row r="39" spans="1:5" ht="12">
      <c r="A39" t="s">
        <v>101</v>
      </c>
      <c r="B39" t="s">
        <v>102</v>
      </c>
      <c r="D39" s="23">
        <v>0.01</v>
      </c>
      <c r="E39" t="s">
        <v>338</v>
      </c>
    </row>
    <row r="40" spans="1:6" ht="12">
      <c r="A40" t="s">
        <v>66</v>
      </c>
      <c r="B40" t="s">
        <v>67</v>
      </c>
      <c r="D40" s="23">
        <v>0.01</v>
      </c>
      <c r="E40" t="s">
        <v>338</v>
      </c>
      <c r="F40" s="30" t="s">
        <v>346</v>
      </c>
    </row>
    <row r="41" spans="1:6" ht="12">
      <c r="A41" t="s">
        <v>211</v>
      </c>
      <c r="B41" t="s">
        <v>212</v>
      </c>
      <c r="D41" s="23">
        <v>0.01</v>
      </c>
      <c r="E41" t="s">
        <v>338</v>
      </c>
      <c r="F41" s="30" t="s">
        <v>359</v>
      </c>
    </row>
    <row r="42" spans="1:6" ht="12">
      <c r="A42" t="s">
        <v>322</v>
      </c>
      <c r="B42" t="s">
        <v>323</v>
      </c>
      <c r="D42" s="23">
        <v>1</v>
      </c>
      <c r="F42" s="27">
        <f>1/16</f>
        <v>0.0625</v>
      </c>
    </row>
    <row r="43" spans="1:8" ht="12">
      <c r="A43" t="s">
        <v>298</v>
      </c>
      <c r="B43" t="s">
        <v>788</v>
      </c>
      <c r="D43" s="23">
        <v>11</v>
      </c>
      <c r="F43" s="27">
        <f>0.5*(C43+D43/16)</f>
        <v>0.34375</v>
      </c>
      <c r="H43" s="27">
        <f>0.5*(C43+D43/16)</f>
        <v>0.34375</v>
      </c>
    </row>
    <row r="44" spans="1:7" ht="12">
      <c r="A44" t="s">
        <v>90</v>
      </c>
      <c r="B44" t="s">
        <v>91</v>
      </c>
      <c r="D44" s="23">
        <v>2</v>
      </c>
      <c r="G44" s="27">
        <f>D44/16</f>
        <v>0.125</v>
      </c>
    </row>
    <row r="45" spans="1:5" ht="12">
      <c r="A45" t="s">
        <v>0</v>
      </c>
      <c r="B45" t="s">
        <v>337</v>
      </c>
      <c r="D45" s="23">
        <v>1</v>
      </c>
      <c r="E45" t="s">
        <v>338</v>
      </c>
    </row>
    <row r="46" spans="1:6" ht="12">
      <c r="A46" t="s">
        <v>123</v>
      </c>
      <c r="B46" t="s">
        <v>124</v>
      </c>
      <c r="D46" s="23">
        <v>2</v>
      </c>
      <c r="E46" t="s">
        <v>338</v>
      </c>
      <c r="F46" s="30" t="s">
        <v>353</v>
      </c>
    </row>
    <row r="47" spans="1:6" ht="12">
      <c r="A47" t="s">
        <v>266</v>
      </c>
      <c r="B47" t="s">
        <v>351</v>
      </c>
      <c r="C47" s="1">
        <v>1</v>
      </c>
      <c r="D47" s="23">
        <v>4</v>
      </c>
      <c r="E47" t="s">
        <v>338</v>
      </c>
      <c r="F47" s="30" t="s">
        <v>352</v>
      </c>
    </row>
    <row r="48" spans="1:5" ht="12">
      <c r="A48" t="s">
        <v>39</v>
      </c>
      <c r="B48" t="s">
        <v>40</v>
      </c>
      <c r="C48" s="1">
        <v>1</v>
      </c>
      <c r="D48" s="23">
        <v>10</v>
      </c>
      <c r="E48" t="s">
        <v>338</v>
      </c>
    </row>
    <row r="49" spans="1:7" ht="12">
      <c r="A49" t="s">
        <v>80</v>
      </c>
      <c r="B49" t="s">
        <v>290</v>
      </c>
      <c r="D49" s="23">
        <v>1</v>
      </c>
      <c r="G49" s="27">
        <f>D49/16</f>
        <v>0.0625</v>
      </c>
    </row>
    <row r="50" spans="1:5" ht="12">
      <c r="A50" t="s">
        <v>194</v>
      </c>
      <c r="B50" t="s">
        <v>195</v>
      </c>
      <c r="D50" s="23">
        <v>2</v>
      </c>
      <c r="E50" t="s">
        <v>338</v>
      </c>
    </row>
    <row r="51" spans="1:7" ht="12">
      <c r="A51" t="s">
        <v>148</v>
      </c>
      <c r="B51" t="s">
        <v>149</v>
      </c>
      <c r="C51" s="1">
        <v>2</v>
      </c>
      <c r="D51" s="23">
        <v>11</v>
      </c>
      <c r="G51" s="27">
        <f>C51+D51/16</f>
        <v>2.6875</v>
      </c>
    </row>
    <row r="52" spans="1:8" ht="12">
      <c r="A52" t="s">
        <v>233</v>
      </c>
      <c r="B52" t="s">
        <v>234</v>
      </c>
      <c r="C52" s="1">
        <v>17</v>
      </c>
      <c r="D52" s="23">
        <v>2</v>
      </c>
      <c r="F52" s="27">
        <f>0.5*(C52+D52/16)</f>
        <v>8.5625</v>
      </c>
      <c r="G52" s="27">
        <f>0.33*(C52+D52/16)</f>
        <v>5.65125</v>
      </c>
      <c r="H52" s="27">
        <f>0.17*(C52+D52/16)</f>
        <v>2.9112500000000003</v>
      </c>
    </row>
    <row r="53" spans="1:7" ht="12">
      <c r="A53" t="s">
        <v>231</v>
      </c>
      <c r="B53" t="s">
        <v>232</v>
      </c>
      <c r="C53" s="1">
        <v>19</v>
      </c>
      <c r="D53" s="23">
        <v>12</v>
      </c>
      <c r="E53" t="s">
        <v>798</v>
      </c>
      <c r="F53" s="27">
        <f>0.5*(C53+D53/16)</f>
        <v>9.875</v>
      </c>
      <c r="G53" s="27">
        <f>0.33*(C53+D53/16)</f>
        <v>6.5175</v>
      </c>
    </row>
    <row r="54" spans="1:5" ht="12">
      <c r="A54" t="s">
        <v>74</v>
      </c>
      <c r="B54" t="s">
        <v>75</v>
      </c>
      <c r="D54" s="23">
        <v>2</v>
      </c>
      <c r="E54" t="s">
        <v>338</v>
      </c>
    </row>
    <row r="55" spans="1:9" ht="12">
      <c r="A55" t="s">
        <v>25</v>
      </c>
      <c r="B55" t="s">
        <v>26</v>
      </c>
      <c r="C55" s="1">
        <v>2</v>
      </c>
      <c r="D55" s="23">
        <v>8</v>
      </c>
      <c r="F55" s="27">
        <f>0.5*(C55+D55/16)</f>
        <v>1.25</v>
      </c>
      <c r="H55" s="27">
        <f>0.33*(C55+D55/16)</f>
        <v>0.8250000000000001</v>
      </c>
      <c r="I55" s="27">
        <f>0.17*(C55+D55/16)</f>
        <v>0.42500000000000004</v>
      </c>
    </row>
    <row r="56" spans="1:9" ht="12">
      <c r="A56" t="s">
        <v>280</v>
      </c>
      <c r="B56" t="s">
        <v>281</v>
      </c>
      <c r="D56" s="23">
        <v>2</v>
      </c>
      <c r="I56" s="27">
        <f>D56/16</f>
        <v>0.125</v>
      </c>
    </row>
    <row r="57" spans="1:9" ht="12">
      <c r="A57" t="s">
        <v>220</v>
      </c>
      <c r="B57" t="s">
        <v>221</v>
      </c>
      <c r="C57" s="1">
        <v>9</v>
      </c>
      <c r="D57" s="23"/>
      <c r="G57" s="27">
        <f>0.67*(C57+D57/16)</f>
        <v>6.03</v>
      </c>
      <c r="I57" s="27">
        <f>0.33*(C57+D57/16)</f>
        <v>2.97</v>
      </c>
    </row>
    <row r="58" spans="1:9" ht="12">
      <c r="A58" t="s">
        <v>96</v>
      </c>
      <c r="B58" t="s">
        <v>97</v>
      </c>
      <c r="C58" s="1">
        <v>5</v>
      </c>
      <c r="D58" s="23">
        <v>12</v>
      </c>
      <c r="F58" s="27" t="s">
        <v>345</v>
      </c>
      <c r="H58" s="27">
        <f>0.67*(C58+D58/16)</f>
        <v>3.8525</v>
      </c>
      <c r="I58" s="27">
        <f>0.33*(C58+D58/16)</f>
        <v>1.8975000000000002</v>
      </c>
    </row>
    <row r="59" spans="1:5" ht="12">
      <c r="A59" t="s">
        <v>302</v>
      </c>
      <c r="B59" t="s">
        <v>303</v>
      </c>
      <c r="D59" s="23">
        <v>2</v>
      </c>
      <c r="E59" t="s">
        <v>371</v>
      </c>
    </row>
    <row r="60" spans="1:8" ht="12">
      <c r="A60" t="s">
        <v>217</v>
      </c>
      <c r="B60" t="s">
        <v>218</v>
      </c>
      <c r="C60" s="1">
        <v>5</v>
      </c>
      <c r="D60" s="23">
        <v>9</v>
      </c>
      <c r="F60" s="27">
        <f>0.5*(C60+D60/16)</f>
        <v>2.78125</v>
      </c>
      <c r="G60" s="27">
        <f>0.33*(C60+D60/16)</f>
        <v>1.835625</v>
      </c>
      <c r="H60" s="27">
        <f>0.17*(C60+D60/16)</f>
        <v>0.945625</v>
      </c>
    </row>
    <row r="61" spans="1:5" ht="12">
      <c r="A61" t="s">
        <v>255</v>
      </c>
      <c r="B61" t="s">
        <v>256</v>
      </c>
      <c r="D61" s="23">
        <v>2</v>
      </c>
      <c r="E61" t="s">
        <v>338</v>
      </c>
    </row>
    <row r="62" spans="1:7" ht="12">
      <c r="A62" t="s">
        <v>207</v>
      </c>
      <c r="B62" t="s">
        <v>208</v>
      </c>
      <c r="C62" s="1">
        <v>3</v>
      </c>
      <c r="D62" s="23">
        <v>10</v>
      </c>
      <c r="F62" s="27">
        <f>0.33*(C62+D62/16)</f>
        <v>1.19625</v>
      </c>
      <c r="G62" s="27">
        <f>0.67*(C62+D62/16)</f>
        <v>2.42875</v>
      </c>
    </row>
    <row r="63" spans="1:9" ht="12">
      <c r="A63" t="s">
        <v>172</v>
      </c>
      <c r="B63" t="s">
        <v>357</v>
      </c>
      <c r="C63" s="1">
        <v>2</v>
      </c>
      <c r="D63" s="23">
        <v>6</v>
      </c>
      <c r="H63" s="27">
        <f>0.67*(C63+D63/16)</f>
        <v>1.59125</v>
      </c>
      <c r="I63" s="27">
        <f>0.33*(C63+D63/16)</f>
        <v>0.7837500000000001</v>
      </c>
    </row>
    <row r="64" spans="1:8" ht="12">
      <c r="A64" t="s">
        <v>325</v>
      </c>
      <c r="B64" t="s">
        <v>326</v>
      </c>
      <c r="D64" s="23">
        <v>13</v>
      </c>
      <c r="H64" s="27">
        <f>D64/16</f>
        <v>0.8125</v>
      </c>
    </row>
    <row r="65" spans="1:5" ht="12">
      <c r="A65" t="s">
        <v>362</v>
      </c>
      <c r="B65" t="s">
        <v>228</v>
      </c>
      <c r="D65" s="23">
        <v>1</v>
      </c>
      <c r="E65" t="s">
        <v>349</v>
      </c>
    </row>
    <row r="66" spans="1:5" ht="12">
      <c r="A66" t="s">
        <v>363</v>
      </c>
      <c r="B66" t="s">
        <v>228</v>
      </c>
      <c r="D66" s="23">
        <v>5</v>
      </c>
      <c r="E66" t="s">
        <v>364</v>
      </c>
    </row>
    <row r="67" spans="1:8" ht="12">
      <c r="A67" t="s">
        <v>28</v>
      </c>
      <c r="B67" t="s">
        <v>29</v>
      </c>
      <c r="C67" s="1">
        <v>2</v>
      </c>
      <c r="D67" s="23"/>
      <c r="F67" s="27">
        <f>0.75*(C67+D67/16)</f>
        <v>1.5</v>
      </c>
      <c r="H67" s="27">
        <f>0.25*(C67+D67/16)</f>
        <v>0.5</v>
      </c>
    </row>
    <row r="68" spans="1:9" ht="12">
      <c r="A68" t="s">
        <v>277</v>
      </c>
      <c r="B68" t="s">
        <v>278</v>
      </c>
      <c r="C68" s="1">
        <v>1</v>
      </c>
      <c r="D68" s="23">
        <v>1</v>
      </c>
      <c r="H68" s="27">
        <f>0.67*(C68+D68/16)</f>
        <v>0.711875</v>
      </c>
      <c r="I68" s="27">
        <f>0.33*(C68+D68/16)</f>
        <v>0.350625</v>
      </c>
    </row>
    <row r="69" spans="1:6" ht="12">
      <c r="A69" t="s">
        <v>84</v>
      </c>
      <c r="B69" t="s">
        <v>85</v>
      </c>
      <c r="C69" s="1">
        <v>2</v>
      </c>
      <c r="D69" s="23"/>
      <c r="F69" s="27">
        <f>C69</f>
        <v>2</v>
      </c>
    </row>
    <row r="70" spans="1:8" ht="12">
      <c r="A70" t="s">
        <v>152</v>
      </c>
      <c r="B70" t="s">
        <v>153</v>
      </c>
      <c r="D70" s="23">
        <v>8</v>
      </c>
      <c r="F70" s="27">
        <f>0.67*(C70+D70/16)</f>
        <v>0.335</v>
      </c>
      <c r="H70" s="27">
        <f>0.33*(C70+D70/16)</f>
        <v>0.165</v>
      </c>
    </row>
    <row r="71" spans="1:6" ht="12">
      <c r="A71" t="s">
        <v>264</v>
      </c>
      <c r="B71" t="s">
        <v>265</v>
      </c>
      <c r="D71" s="23">
        <v>3</v>
      </c>
      <c r="E71" t="s">
        <v>338</v>
      </c>
      <c r="F71" s="30" t="s">
        <v>367</v>
      </c>
    </row>
    <row r="72" spans="1:5" ht="12">
      <c r="A72" t="s">
        <v>229</v>
      </c>
      <c r="B72" t="s">
        <v>230</v>
      </c>
      <c r="D72" s="23">
        <v>0.5</v>
      </c>
      <c r="E72" t="s">
        <v>338</v>
      </c>
    </row>
    <row r="73" spans="1:5" ht="12">
      <c r="A73" t="s">
        <v>58</v>
      </c>
      <c r="B73" t="s">
        <v>59</v>
      </c>
      <c r="C73" s="1">
        <v>12</v>
      </c>
      <c r="D73" s="23">
        <v>15</v>
      </c>
      <c r="E73" t="s">
        <v>338</v>
      </c>
    </row>
    <row r="74" spans="1:5" ht="12">
      <c r="A74" t="s">
        <v>209</v>
      </c>
      <c r="B74" t="s">
        <v>210</v>
      </c>
      <c r="D74" s="23">
        <v>1</v>
      </c>
      <c r="E74" t="s">
        <v>338</v>
      </c>
    </row>
    <row r="75" spans="1:5" ht="12">
      <c r="A75" t="s">
        <v>258</v>
      </c>
      <c r="B75" t="s">
        <v>795</v>
      </c>
      <c r="D75" s="23">
        <v>1</v>
      </c>
      <c r="E75" t="s">
        <v>338</v>
      </c>
    </row>
    <row r="76" spans="1:8" ht="12">
      <c r="A76" t="s">
        <v>119</v>
      </c>
      <c r="B76" t="s">
        <v>120</v>
      </c>
      <c r="D76" s="23">
        <v>4</v>
      </c>
      <c r="F76" s="27" t="s">
        <v>38</v>
      </c>
      <c r="H76" s="27">
        <f>D76/16</f>
        <v>0.25</v>
      </c>
    </row>
    <row r="77" spans="1:8" ht="12">
      <c r="A77" t="s">
        <v>246</v>
      </c>
      <c r="B77" t="s">
        <v>247</v>
      </c>
      <c r="C77" s="1">
        <v>3</v>
      </c>
      <c r="D77" s="23">
        <v>6</v>
      </c>
      <c r="F77" s="27">
        <f>0.5*(C77+D77/16)</f>
        <v>1.6875</v>
      </c>
      <c r="G77" s="27">
        <f>0.33*(C77+D77/16)</f>
        <v>1.11375</v>
      </c>
      <c r="H77" s="27">
        <f>0.17*(C77+D77/16)</f>
        <v>0.5737500000000001</v>
      </c>
    </row>
    <row r="78" spans="1:6" ht="12">
      <c r="A78" t="s">
        <v>78</v>
      </c>
      <c r="B78" t="s">
        <v>79</v>
      </c>
      <c r="D78" s="23">
        <v>2</v>
      </c>
      <c r="E78" t="s">
        <v>338</v>
      </c>
      <c r="F78" s="30" t="s">
        <v>347</v>
      </c>
    </row>
    <row r="79" spans="1:6" ht="12">
      <c r="A79" t="s">
        <v>203</v>
      </c>
      <c r="B79" t="s">
        <v>204</v>
      </c>
      <c r="D79" s="23">
        <v>0.5</v>
      </c>
      <c r="E79" t="s">
        <v>338</v>
      </c>
      <c r="F79" s="30" t="s">
        <v>359</v>
      </c>
    </row>
    <row r="80" spans="1:7" ht="12">
      <c r="A80" t="s">
        <v>112</v>
      </c>
      <c r="B80" t="s">
        <v>113</v>
      </c>
      <c r="C80" s="1">
        <v>3</v>
      </c>
      <c r="D80" s="23">
        <v>9</v>
      </c>
      <c r="F80" s="27">
        <f>0.5*(C80+D80/16)</f>
        <v>1.78125</v>
      </c>
      <c r="G80" s="27">
        <f>0.5*(C80+D80/16)</f>
        <v>1.78125</v>
      </c>
    </row>
    <row r="81" spans="1:9" ht="12">
      <c r="A81" t="s">
        <v>260</v>
      </c>
      <c r="B81" t="s">
        <v>261</v>
      </c>
      <c r="C81" s="1">
        <v>3</v>
      </c>
      <c r="D81" s="23">
        <v>2</v>
      </c>
      <c r="F81" s="27">
        <f>0.5*(C81+D81/16)</f>
        <v>1.5625</v>
      </c>
      <c r="G81" s="27" t="s">
        <v>38</v>
      </c>
      <c r="H81" s="27">
        <f>0.33*(C81+D81/16)</f>
        <v>1.03125</v>
      </c>
      <c r="I81" s="27">
        <f>0.17*(C81+D81/16)</f>
        <v>0.53125</v>
      </c>
    </row>
    <row r="82" spans="1:8" ht="12">
      <c r="A82" t="s">
        <v>832</v>
      </c>
      <c r="B82" t="s">
        <v>794</v>
      </c>
      <c r="D82" s="23">
        <v>5</v>
      </c>
      <c r="E82" t="s">
        <v>799</v>
      </c>
      <c r="H82" s="27">
        <f>0.5*(C82+D82/16)</f>
        <v>0.15625</v>
      </c>
    </row>
    <row r="83" spans="1:9" ht="12">
      <c r="A83" t="s">
        <v>36</v>
      </c>
      <c r="B83" t="s">
        <v>37</v>
      </c>
      <c r="C83" s="1">
        <v>1</v>
      </c>
      <c r="D83" s="23">
        <v>12</v>
      </c>
      <c r="I83" s="27">
        <f>C83+D83/16</f>
        <v>1.75</v>
      </c>
    </row>
    <row r="84" spans="1:6" ht="12">
      <c r="A84" t="s">
        <v>414</v>
      </c>
      <c r="B84" t="s">
        <v>793</v>
      </c>
      <c r="D84" s="23">
        <v>6</v>
      </c>
      <c r="F84" s="27">
        <f>D84/16</f>
        <v>0.375</v>
      </c>
    </row>
    <row r="85" spans="1:9" ht="12">
      <c r="A85" t="s">
        <v>144</v>
      </c>
      <c r="B85" t="s">
        <v>344</v>
      </c>
      <c r="D85" s="23">
        <v>3</v>
      </c>
      <c r="F85" s="27" t="s">
        <v>345</v>
      </c>
      <c r="H85" s="27">
        <f>1.5/16</f>
        <v>0.09375</v>
      </c>
      <c r="I85" s="27">
        <f>1.5/16</f>
        <v>0.09375</v>
      </c>
    </row>
    <row r="86" spans="1:9" ht="12">
      <c r="A86" t="s">
        <v>70</v>
      </c>
      <c r="B86" t="s">
        <v>71</v>
      </c>
      <c r="C86" s="1">
        <v>5</v>
      </c>
      <c r="D86" s="23">
        <v>2</v>
      </c>
      <c r="H86" s="27">
        <f>0.67*(C86+D86/16)</f>
        <v>3.4337500000000003</v>
      </c>
      <c r="I86" s="27">
        <f>0.33*(C86+D86/16)</f>
        <v>1.6912500000000001</v>
      </c>
    </row>
    <row r="87" spans="1:9" ht="12">
      <c r="A87" t="s">
        <v>114</v>
      </c>
      <c r="B87" t="s">
        <v>115</v>
      </c>
      <c r="C87" s="1">
        <v>2</v>
      </c>
      <c r="D87" s="23">
        <v>14</v>
      </c>
      <c r="H87" s="27">
        <f>0.67*(C87+D87/16)</f>
        <v>1.92625</v>
      </c>
      <c r="I87" s="27">
        <f>0.33*(C87+D87/16)</f>
        <v>0.9487500000000001</v>
      </c>
    </row>
    <row r="88" spans="2:6" ht="12">
      <c r="B88" t="s">
        <v>372</v>
      </c>
      <c r="D88" s="23">
        <v>4</v>
      </c>
      <c r="F88" s="27">
        <f>D88/16</f>
        <v>0.25</v>
      </c>
    </row>
    <row r="90" spans="3:9" ht="12" hidden="1">
      <c r="C90" s="1">
        <v>176</v>
      </c>
      <c r="D90" s="1">
        <v>406.05</v>
      </c>
      <c r="F90" s="27">
        <f aca="true" t="shared" si="0" ref="F90:I91">SUM(F4:F88)</f>
        <v>58.63916666666667</v>
      </c>
      <c r="G90" s="27">
        <f t="shared" si="0"/>
        <v>54.596875000000004</v>
      </c>
      <c r="H90" s="27">
        <f t="shared" si="0"/>
        <v>29.619999999999997</v>
      </c>
      <c r="I90" s="27">
        <f t="shared" si="0"/>
        <v>25.72354166666667</v>
      </c>
    </row>
    <row r="91" spans="6:9" ht="12">
      <c r="F91" s="27">
        <f t="shared" si="0"/>
        <v>58.63916666666667</v>
      </c>
      <c r="G91" s="27">
        <f t="shared" si="0"/>
        <v>54.596875000000004</v>
      </c>
      <c r="H91" s="27">
        <f t="shared" si="0"/>
        <v>29.09916666666666</v>
      </c>
      <c r="I91" s="27">
        <f t="shared" si="0"/>
        <v>25.72354166666667</v>
      </c>
    </row>
    <row r="92" spans="2:5" ht="12">
      <c r="B92" s="8" t="s">
        <v>329</v>
      </c>
      <c r="C92" s="7">
        <f>C90+D90/16</f>
        <v>201.378125</v>
      </c>
      <c r="E92" s="22"/>
    </row>
    <row r="93" spans="2:3" ht="12">
      <c r="B93" s="8"/>
      <c r="C93" s="21"/>
    </row>
    <row r="94" spans="1:10" ht="12">
      <c r="A94" s="8" t="s">
        <v>328</v>
      </c>
      <c r="B94" s="21">
        <v>84</v>
      </c>
      <c r="D94" s="23"/>
      <c r="E94" s="27"/>
      <c r="I94" s="22"/>
      <c r="J94"/>
    </row>
    <row r="95" spans="1:10" ht="12">
      <c r="A95" s="8"/>
      <c r="B95" s="21"/>
      <c r="D95" s="23"/>
      <c r="E95" s="27"/>
      <c r="I95" s="22"/>
      <c r="J95"/>
    </row>
    <row r="96" ht="12">
      <c r="A96" s="2" t="s">
        <v>1067</v>
      </c>
    </row>
    <row r="97" spans="1:3" ht="12">
      <c r="A97" t="s">
        <v>373</v>
      </c>
      <c r="C97" s="1">
        <v>10</v>
      </c>
    </row>
    <row r="98" spans="1:3" ht="12">
      <c r="A98" t="s">
        <v>374</v>
      </c>
      <c r="C98" s="1">
        <v>9</v>
      </c>
    </row>
    <row r="99" spans="1:3" ht="12">
      <c r="A99" t="s">
        <v>375</v>
      </c>
      <c r="C99" s="1">
        <v>10</v>
      </c>
    </row>
    <row r="100" spans="1:3" ht="12">
      <c r="A100" t="s">
        <v>376</v>
      </c>
      <c r="C100" s="1">
        <v>9.6</v>
      </c>
    </row>
    <row r="101" spans="1:3" ht="12">
      <c r="A101" t="s">
        <v>377</v>
      </c>
      <c r="C101" s="1">
        <v>10</v>
      </c>
    </row>
    <row r="102" spans="1:3" ht="12">
      <c r="A102" t="s">
        <v>378</v>
      </c>
      <c r="C102" s="1">
        <v>10</v>
      </c>
    </row>
    <row r="103" ht="12">
      <c r="C103" s="21">
        <f>SUM(C97:C102)</f>
        <v>58.6</v>
      </c>
    </row>
    <row r="104" ht="9.75" customHeight="1"/>
    <row r="105" spans="1:3" ht="12">
      <c r="A105" t="s">
        <v>379</v>
      </c>
      <c r="C105" s="1">
        <v>13</v>
      </c>
    </row>
    <row r="106" spans="1:3" ht="12">
      <c r="A106" t="s">
        <v>380</v>
      </c>
      <c r="C106" s="1">
        <v>14</v>
      </c>
    </row>
    <row r="107" spans="1:3" ht="12">
      <c r="A107" t="s">
        <v>381</v>
      </c>
      <c r="C107" s="1">
        <v>14</v>
      </c>
    </row>
    <row r="108" spans="1:3" ht="12">
      <c r="A108" t="s">
        <v>382</v>
      </c>
      <c r="C108" s="1">
        <v>13.6</v>
      </c>
    </row>
    <row r="109" ht="12">
      <c r="C109" s="21">
        <f>SUM(C105:C108)</f>
        <v>54.6</v>
      </c>
    </row>
    <row r="110" ht="9.75" customHeight="1"/>
    <row r="111" spans="1:3" ht="12">
      <c r="A111" t="s">
        <v>383</v>
      </c>
      <c r="C111" s="1">
        <v>15</v>
      </c>
    </row>
    <row r="112" spans="1:3" ht="12">
      <c r="A112" t="s">
        <v>384</v>
      </c>
      <c r="C112" s="1">
        <v>14.6</v>
      </c>
    </row>
    <row r="113" ht="12">
      <c r="C113" s="21">
        <f>SUM(C111:C112)</f>
        <v>29.6</v>
      </c>
    </row>
    <row r="114" ht="9.75" customHeight="1"/>
    <row r="115" spans="1:3" ht="12">
      <c r="A115" t="s">
        <v>385</v>
      </c>
      <c r="C115" s="1">
        <v>11.7</v>
      </c>
    </row>
    <row r="116" spans="1:3" ht="12">
      <c r="A116" t="s">
        <v>386</v>
      </c>
      <c r="C116" s="1">
        <v>5</v>
      </c>
    </row>
    <row r="117" spans="1:3" ht="12">
      <c r="A117" t="s">
        <v>387</v>
      </c>
      <c r="C117" s="1">
        <v>6</v>
      </c>
    </row>
    <row r="118" spans="1:3" ht="12">
      <c r="A118" t="s">
        <v>388</v>
      </c>
      <c r="C118" s="1">
        <v>3</v>
      </c>
    </row>
    <row r="119" ht="12">
      <c r="C119" s="21">
        <f>SUM(C115:C118)</f>
        <v>25.7</v>
      </c>
    </row>
    <row r="121" spans="1:3" ht="12">
      <c r="A121" t="s">
        <v>389</v>
      </c>
      <c r="C121" s="3">
        <f>C103+C109+C113+C119</f>
        <v>168.5</v>
      </c>
    </row>
    <row r="122" ht="9.75" customHeight="1"/>
    <row r="123" spans="1:3" ht="12">
      <c r="A123" t="s">
        <v>390</v>
      </c>
      <c r="C123" s="3">
        <v>33</v>
      </c>
    </row>
    <row r="125" spans="1:3" ht="12">
      <c r="A125" s="8" t="s">
        <v>447</v>
      </c>
      <c r="C125" s="21">
        <f>C121+C123</f>
        <v>201.5</v>
      </c>
    </row>
  </sheetData>
  <sheetProtection/>
  <printOptions gridLines="1"/>
  <pageMargins left="0.75" right="0.75" top="0.5" bottom="0.6" header="0.2" footer="0.25"/>
  <pageSetup horizontalDpi="600" verticalDpi="600" orientation="landscape"/>
  <headerFooter alignWithMargins="0">
    <oddHeader>&amp;C&amp;"Arial,Bold"&amp;12Over Seed 2004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3"/>
  <sheetViews>
    <sheetView workbookViewId="0" topLeftCell="A1">
      <pane ySplit="3" topLeftCell="BM4" activePane="bottomLeft" state="frozen"/>
      <selection pane="topLeft" activeCell="B1" sqref="B1"/>
      <selection pane="bottomLeft" activeCell="A3" sqref="A3"/>
    </sheetView>
  </sheetViews>
  <sheetFormatPr defaultColWidth="8.8515625" defaultRowHeight="12.75"/>
  <cols>
    <col min="1" max="1" width="21.421875" style="0" customWidth="1"/>
    <col min="2" max="2" width="21.00390625" style="0" customWidth="1"/>
    <col min="3" max="3" width="7.28125" style="1" customWidth="1"/>
    <col min="4" max="4" width="7.421875" style="1" customWidth="1"/>
    <col min="5" max="5" width="2.00390625" style="1" customWidth="1"/>
    <col min="6" max="6" width="8.8515625" style="0" customWidth="1"/>
    <col min="7" max="7" width="2.28125" style="0" customWidth="1"/>
    <col min="8" max="12" width="9.140625" style="27" customWidth="1"/>
    <col min="13" max="13" width="8.421875" style="1" customWidth="1"/>
  </cols>
  <sheetData>
    <row r="1" ht="19.5" customHeight="1">
      <c r="A1" s="19" t="s">
        <v>1073</v>
      </c>
    </row>
    <row r="2" spans="1:13" ht="26.25" customHeight="1">
      <c r="A2" s="8" t="s">
        <v>1071</v>
      </c>
      <c r="B2" s="8" t="s">
        <v>1020</v>
      </c>
      <c r="C2" s="21" t="s">
        <v>330</v>
      </c>
      <c r="D2" s="21" t="s">
        <v>331</v>
      </c>
      <c r="E2" s="21"/>
      <c r="F2" s="8" t="s">
        <v>332</v>
      </c>
      <c r="G2" s="8"/>
      <c r="H2" s="42" t="s">
        <v>333</v>
      </c>
      <c r="I2" s="42" t="s">
        <v>334</v>
      </c>
      <c r="J2" s="42" t="s">
        <v>335</v>
      </c>
      <c r="K2" s="42" t="s">
        <v>336</v>
      </c>
      <c r="L2" s="42" t="s">
        <v>349</v>
      </c>
      <c r="M2" s="42" t="s">
        <v>801</v>
      </c>
    </row>
    <row r="4" spans="1:14" ht="12">
      <c r="A4" t="s">
        <v>315</v>
      </c>
      <c r="B4" t="s">
        <v>316</v>
      </c>
      <c r="C4" s="1">
        <v>4</v>
      </c>
      <c r="D4" s="1">
        <v>12</v>
      </c>
      <c r="E4" s="24"/>
      <c r="H4" s="27">
        <f>0.67*(C4+D4/16)</f>
        <v>3.1825</v>
      </c>
      <c r="L4" s="27">
        <f>0.33*(C4+D4/16)</f>
        <v>1.5675000000000001</v>
      </c>
      <c r="M4" s="27"/>
      <c r="N4" s="2" t="s">
        <v>1072</v>
      </c>
    </row>
    <row r="5" spans="1:10" ht="12">
      <c r="A5" t="s">
        <v>133</v>
      </c>
      <c r="B5" t="s">
        <v>134</v>
      </c>
      <c r="D5" s="1">
        <v>15</v>
      </c>
      <c r="E5" s="24"/>
      <c r="H5" s="27">
        <f>0.67*(C5+D5/16)</f>
        <v>0.628125</v>
      </c>
      <c r="I5" s="27">
        <f>0.17*(C5+D5/16)</f>
        <v>0.15937500000000002</v>
      </c>
      <c r="J5" s="27">
        <f>0.17*(C5+D5/16)</f>
        <v>0.15937500000000002</v>
      </c>
    </row>
    <row r="6" spans="1:8" ht="12">
      <c r="A6" t="s">
        <v>186</v>
      </c>
      <c r="B6" t="s">
        <v>423</v>
      </c>
      <c r="D6" s="1">
        <v>5</v>
      </c>
      <c r="E6" s="24"/>
      <c r="F6" t="s">
        <v>338</v>
      </c>
      <c r="H6" s="30" t="s">
        <v>424</v>
      </c>
    </row>
    <row r="7" spans="1:9" ht="12">
      <c r="A7" t="s">
        <v>154</v>
      </c>
      <c r="B7" t="s">
        <v>155</v>
      </c>
      <c r="C7" s="1">
        <v>3</v>
      </c>
      <c r="D7" s="1">
        <v>14</v>
      </c>
      <c r="E7" s="24"/>
      <c r="I7" s="27">
        <f>3+14/16</f>
        <v>3.875</v>
      </c>
    </row>
    <row r="8" spans="1:13" ht="12">
      <c r="A8" t="s">
        <v>142</v>
      </c>
      <c r="B8" t="s">
        <v>143</v>
      </c>
      <c r="D8" s="1">
        <v>5</v>
      </c>
      <c r="E8" s="24"/>
      <c r="J8" s="27">
        <f>0.5*(C8+D8/16)</f>
        <v>0.15625</v>
      </c>
      <c r="K8" s="27">
        <f>0.5*(C8+D8/16)</f>
        <v>0.15625</v>
      </c>
      <c r="M8" s="27"/>
    </row>
    <row r="9" spans="1:8" ht="12">
      <c r="A9" t="s">
        <v>49</v>
      </c>
      <c r="B9" t="s">
        <v>50</v>
      </c>
      <c r="D9" s="1">
        <v>0.5</v>
      </c>
      <c r="E9" s="24"/>
      <c r="F9" t="s">
        <v>338</v>
      </c>
      <c r="H9" s="30" t="s">
        <v>396</v>
      </c>
    </row>
    <row r="10" spans="1:10" ht="12">
      <c r="A10" t="s">
        <v>284</v>
      </c>
      <c r="B10" t="s">
        <v>285</v>
      </c>
      <c r="C10" s="1">
        <v>1</v>
      </c>
      <c r="D10" s="1">
        <v>6</v>
      </c>
      <c r="E10" s="24"/>
      <c r="H10" s="27">
        <f>0.5*(C10+D10/16)</f>
        <v>0.6875</v>
      </c>
      <c r="I10" s="27">
        <f>0.33*(C10+D10/16)</f>
        <v>0.45375000000000004</v>
      </c>
      <c r="J10" s="27">
        <f>0.17*(C10+D10/16)</f>
        <v>0.23375</v>
      </c>
    </row>
    <row r="11" spans="1:9" ht="12">
      <c r="A11" t="s">
        <v>784</v>
      </c>
      <c r="B11" t="s">
        <v>219</v>
      </c>
      <c r="D11" s="1">
        <v>0.01</v>
      </c>
      <c r="E11" s="24"/>
      <c r="I11" s="27">
        <v>0.01</v>
      </c>
    </row>
    <row r="12" spans="1:8" ht="12">
      <c r="A12" t="s">
        <v>146</v>
      </c>
      <c r="B12" t="s">
        <v>147</v>
      </c>
      <c r="D12" s="1">
        <v>14</v>
      </c>
      <c r="E12" s="24"/>
      <c r="F12" t="s">
        <v>338</v>
      </c>
      <c r="H12" s="27" t="s">
        <v>416</v>
      </c>
    </row>
    <row r="13" spans="1:13" ht="12">
      <c r="A13" t="s">
        <v>369</v>
      </c>
      <c r="B13" t="s">
        <v>370</v>
      </c>
      <c r="C13" s="1">
        <v>3</v>
      </c>
      <c r="D13" s="1">
        <v>5</v>
      </c>
      <c r="E13" s="24"/>
      <c r="M13" s="1">
        <f>C13+D13/16</f>
        <v>3.3125</v>
      </c>
    </row>
    <row r="14" spans="1:8" ht="12">
      <c r="A14" t="s">
        <v>274</v>
      </c>
      <c r="B14" t="s">
        <v>275</v>
      </c>
      <c r="D14" s="1">
        <v>0.25</v>
      </c>
      <c r="E14" s="24"/>
      <c r="F14" t="s">
        <v>338</v>
      </c>
      <c r="H14" s="30" t="s">
        <v>368</v>
      </c>
    </row>
    <row r="15" spans="1:8" ht="12">
      <c r="A15" t="s">
        <v>307</v>
      </c>
      <c r="B15" t="s">
        <v>308</v>
      </c>
      <c r="D15" s="1">
        <v>6</v>
      </c>
      <c r="E15" s="24"/>
      <c r="H15" s="27">
        <f>D15/16</f>
        <v>0.375</v>
      </c>
    </row>
    <row r="16" spans="1:8" ht="12">
      <c r="A16" t="s">
        <v>14</v>
      </c>
      <c r="B16" t="s">
        <v>15</v>
      </c>
      <c r="D16" s="1">
        <v>0.75</v>
      </c>
      <c r="E16" s="24"/>
      <c r="F16" t="s">
        <v>338</v>
      </c>
      <c r="H16" s="30" t="s">
        <v>802</v>
      </c>
    </row>
    <row r="17" spans="1:9" ht="12">
      <c r="A17" t="s">
        <v>7</v>
      </c>
      <c r="B17" t="s">
        <v>8</v>
      </c>
      <c r="D17" s="1">
        <v>9</v>
      </c>
      <c r="E17" s="24"/>
      <c r="H17" s="27">
        <f>0.5*(C17+D17/16)</f>
        <v>0.28125</v>
      </c>
      <c r="I17" s="27">
        <f>0.5*(C17+D17/16)</f>
        <v>0.28125</v>
      </c>
    </row>
    <row r="18" spans="1:8" ht="12">
      <c r="A18" t="s">
        <v>9</v>
      </c>
      <c r="B18" t="s">
        <v>10</v>
      </c>
      <c r="D18" s="1">
        <v>8</v>
      </c>
      <c r="E18" s="24"/>
      <c r="F18" t="s">
        <v>338</v>
      </c>
      <c r="H18" s="30" t="s">
        <v>358</v>
      </c>
    </row>
    <row r="19" spans="1:8" ht="12">
      <c r="A19" t="s">
        <v>2</v>
      </c>
      <c r="B19" t="s">
        <v>3</v>
      </c>
      <c r="D19" s="1">
        <v>0.25</v>
      </c>
      <c r="E19" s="24"/>
      <c r="F19" t="s">
        <v>338</v>
      </c>
      <c r="H19" s="30" t="s">
        <v>392</v>
      </c>
    </row>
    <row r="20" spans="1:8" ht="12">
      <c r="A20" t="s">
        <v>19</v>
      </c>
      <c r="B20" t="s">
        <v>20</v>
      </c>
      <c r="C20" s="1">
        <v>1</v>
      </c>
      <c r="D20" s="1">
        <v>15</v>
      </c>
      <c r="E20" s="24"/>
      <c r="F20" t="s">
        <v>338</v>
      </c>
      <c r="H20" s="30" t="s">
        <v>439</v>
      </c>
    </row>
    <row r="21" spans="1:6" ht="12">
      <c r="A21" t="s">
        <v>17</v>
      </c>
      <c r="B21" t="s">
        <v>18</v>
      </c>
      <c r="D21" s="1">
        <v>3</v>
      </c>
      <c r="E21" s="24"/>
      <c r="F21" t="s">
        <v>338</v>
      </c>
    </row>
    <row r="22" spans="1:8" ht="12">
      <c r="A22" t="s">
        <v>12</v>
      </c>
      <c r="B22" t="s">
        <v>13</v>
      </c>
      <c r="D22" s="1">
        <v>0.25</v>
      </c>
      <c r="E22" s="24"/>
      <c r="F22" t="s">
        <v>338</v>
      </c>
      <c r="H22" s="30" t="s">
        <v>802</v>
      </c>
    </row>
    <row r="23" spans="1:8" ht="12">
      <c r="A23" t="s">
        <v>5</v>
      </c>
      <c r="B23" t="s">
        <v>6</v>
      </c>
      <c r="D23" s="1">
        <v>3</v>
      </c>
      <c r="E23" s="24"/>
      <c r="F23" t="s">
        <v>338</v>
      </c>
      <c r="H23" s="30" t="s">
        <v>348</v>
      </c>
    </row>
    <row r="24" spans="1:10" ht="12">
      <c r="A24" t="s">
        <v>305</v>
      </c>
      <c r="B24" t="s">
        <v>306</v>
      </c>
      <c r="C24" s="1">
        <v>52</v>
      </c>
      <c r="D24" s="1">
        <v>4</v>
      </c>
      <c r="E24" s="24"/>
      <c r="H24" s="27">
        <f>0.83*(C24+D24/16)</f>
        <v>43.3675</v>
      </c>
      <c r="J24" s="27">
        <f>0.17*(C24+D24/16)</f>
        <v>8.8825</v>
      </c>
    </row>
    <row r="25" spans="1:8" ht="12">
      <c r="A25" t="s">
        <v>68</v>
      </c>
      <c r="B25" t="s">
        <v>69</v>
      </c>
      <c r="D25" s="1">
        <v>5</v>
      </c>
      <c r="E25" s="24"/>
      <c r="F25" t="s">
        <v>338</v>
      </c>
      <c r="H25" s="30" t="s">
        <v>802</v>
      </c>
    </row>
    <row r="26" spans="1:9" ht="12">
      <c r="A26" t="s">
        <v>366</v>
      </c>
      <c r="B26" t="s">
        <v>249</v>
      </c>
      <c r="D26" s="1">
        <v>3</v>
      </c>
      <c r="E26" s="24"/>
      <c r="I26" s="27">
        <f>D4/16</f>
        <v>0.75</v>
      </c>
    </row>
    <row r="27" spans="1:8" ht="12">
      <c r="A27" t="s">
        <v>176</v>
      </c>
      <c r="B27" t="s">
        <v>177</v>
      </c>
      <c r="D27" s="1">
        <v>0.5</v>
      </c>
      <c r="E27" s="24"/>
      <c r="F27" t="s">
        <v>338</v>
      </c>
      <c r="H27" s="30" t="s">
        <v>419</v>
      </c>
    </row>
    <row r="28" spans="1:8" ht="12">
      <c r="A28" t="s">
        <v>45</v>
      </c>
      <c r="B28" t="s">
        <v>46</v>
      </c>
      <c r="C28" s="1">
        <v>1</v>
      </c>
      <c r="D28" s="1">
        <v>10</v>
      </c>
      <c r="E28" s="24"/>
      <c r="F28" t="s">
        <v>338</v>
      </c>
      <c r="H28" s="30" t="s">
        <v>428</v>
      </c>
    </row>
    <row r="29" spans="1:8" ht="12">
      <c r="A29" t="s">
        <v>43</v>
      </c>
      <c r="B29" t="s">
        <v>44</v>
      </c>
      <c r="D29" s="1">
        <v>0.01</v>
      </c>
      <c r="E29" s="24"/>
      <c r="F29" t="s">
        <v>338</v>
      </c>
      <c r="H29" s="30" t="s">
        <v>440</v>
      </c>
    </row>
    <row r="30" spans="1:8" ht="12">
      <c r="A30" t="s">
        <v>434</v>
      </c>
      <c r="B30" t="s">
        <v>47</v>
      </c>
      <c r="D30" s="1">
        <v>9</v>
      </c>
      <c r="E30" s="24"/>
      <c r="F30" t="s">
        <v>433</v>
      </c>
      <c r="H30" s="30" t="s">
        <v>803</v>
      </c>
    </row>
    <row r="31" spans="1:8" ht="12">
      <c r="A31" t="s">
        <v>235</v>
      </c>
      <c r="B31" t="s">
        <v>236</v>
      </c>
      <c r="D31" s="1">
        <v>2</v>
      </c>
      <c r="E31" s="24"/>
      <c r="F31" t="s">
        <v>338</v>
      </c>
      <c r="H31" s="30" t="s">
        <v>392</v>
      </c>
    </row>
    <row r="32" spans="1:8" ht="12">
      <c r="A32" t="s">
        <v>76</v>
      </c>
      <c r="B32" t="s">
        <v>77</v>
      </c>
      <c r="D32" s="1">
        <v>4</v>
      </c>
      <c r="E32" s="24"/>
      <c r="F32" t="s">
        <v>338</v>
      </c>
      <c r="H32" s="30" t="s">
        <v>398</v>
      </c>
    </row>
    <row r="33" spans="1:8" ht="12">
      <c r="A33" t="s">
        <v>178</v>
      </c>
      <c r="B33" t="s">
        <v>179</v>
      </c>
      <c r="D33" s="1">
        <v>0.25</v>
      </c>
      <c r="E33" s="24"/>
      <c r="F33" t="s">
        <v>338</v>
      </c>
      <c r="H33" s="30" t="s">
        <v>420</v>
      </c>
    </row>
    <row r="34" spans="1:8" ht="12">
      <c r="A34" t="s">
        <v>286</v>
      </c>
      <c r="B34" t="s">
        <v>287</v>
      </c>
      <c r="D34" s="1">
        <v>9</v>
      </c>
      <c r="E34" s="24"/>
      <c r="F34" t="s">
        <v>338</v>
      </c>
      <c r="H34" s="30" t="s">
        <v>435</v>
      </c>
    </row>
    <row r="35" spans="1:8" ht="12">
      <c r="A35" t="s">
        <v>116</v>
      </c>
      <c r="B35" t="s">
        <v>117</v>
      </c>
      <c r="D35" s="1">
        <v>3</v>
      </c>
      <c r="E35" s="24"/>
      <c r="F35" t="s">
        <v>338</v>
      </c>
      <c r="H35" s="30" t="s">
        <v>350</v>
      </c>
    </row>
    <row r="36" spans="1:8" ht="12">
      <c r="A36" t="s">
        <v>128</v>
      </c>
      <c r="B36" t="s">
        <v>129</v>
      </c>
      <c r="D36" s="1">
        <v>0.5</v>
      </c>
      <c r="E36" s="24"/>
      <c r="F36" t="s">
        <v>338</v>
      </c>
      <c r="H36" s="30" t="s">
        <v>413</v>
      </c>
    </row>
    <row r="37" spans="1:8" ht="12">
      <c r="A37" t="s">
        <v>62</v>
      </c>
      <c r="B37" t="s">
        <v>63</v>
      </c>
      <c r="D37" s="1">
        <v>14</v>
      </c>
      <c r="E37" s="24"/>
      <c r="F37" t="s">
        <v>338</v>
      </c>
      <c r="H37" s="30" t="s">
        <v>397</v>
      </c>
    </row>
    <row r="38" spans="1:10" ht="12">
      <c r="A38" t="s">
        <v>64</v>
      </c>
      <c r="B38" t="s">
        <v>65</v>
      </c>
      <c r="C38" s="1">
        <v>2</v>
      </c>
      <c r="D38" s="1">
        <v>3</v>
      </c>
      <c r="E38" s="24"/>
      <c r="H38" s="27">
        <f>0.67*(C38+D38/16)</f>
        <v>1.4656250000000002</v>
      </c>
      <c r="J38" s="27">
        <f>0.33*(C38+D38/16)</f>
        <v>0.721875</v>
      </c>
    </row>
    <row r="39" spans="1:8" ht="12">
      <c r="A39" t="s">
        <v>136</v>
      </c>
      <c r="B39" t="s">
        <v>137</v>
      </c>
      <c r="D39" s="1">
        <v>3</v>
      </c>
      <c r="E39" s="24"/>
      <c r="F39" t="s">
        <v>338</v>
      </c>
      <c r="H39" s="30" t="s">
        <v>415</v>
      </c>
    </row>
    <row r="40" spans="1:8" ht="12">
      <c r="A40" t="s">
        <v>82</v>
      </c>
      <c r="B40" t="s">
        <v>83</v>
      </c>
      <c r="D40" s="1">
        <v>3</v>
      </c>
      <c r="E40" s="24"/>
      <c r="F40" t="s">
        <v>338</v>
      </c>
      <c r="H40" s="30" t="s">
        <v>399</v>
      </c>
    </row>
    <row r="41" spans="1:8" ht="12">
      <c r="A41" t="s">
        <v>243</v>
      </c>
      <c r="B41" t="s">
        <v>244</v>
      </c>
      <c r="D41" s="1">
        <v>0.5</v>
      </c>
      <c r="E41" s="24"/>
      <c r="F41" t="s">
        <v>338</v>
      </c>
      <c r="H41" s="30" t="s">
        <v>365</v>
      </c>
    </row>
    <row r="42" spans="1:11" ht="12">
      <c r="A42" t="s">
        <v>189</v>
      </c>
      <c r="B42" t="s">
        <v>190</v>
      </c>
      <c r="C42" s="1">
        <v>33</v>
      </c>
      <c r="D42" s="1">
        <v>12</v>
      </c>
      <c r="E42" s="24"/>
      <c r="F42" t="s">
        <v>804</v>
      </c>
      <c r="I42" s="27">
        <f>0.67*(C42+D42/16)</f>
        <v>22.6125</v>
      </c>
      <c r="K42" s="27">
        <f>0.17*(C42+D42/16)</f>
        <v>5.737500000000001</v>
      </c>
    </row>
    <row r="43" spans="1:10" ht="12">
      <c r="A43" t="s">
        <v>53</v>
      </c>
      <c r="B43" t="s">
        <v>54</v>
      </c>
      <c r="C43" s="1">
        <v>17</v>
      </c>
      <c r="D43" s="1">
        <v>5</v>
      </c>
      <c r="E43" s="24"/>
      <c r="H43" s="27">
        <f>0.75*(C43+D43/16)</f>
        <v>12.984375</v>
      </c>
      <c r="J43" s="27">
        <f>0.25*(C43+D43/16)</f>
        <v>4.328125</v>
      </c>
    </row>
    <row r="44" spans="1:10" ht="12">
      <c r="A44" t="s">
        <v>294</v>
      </c>
      <c r="B44" t="s">
        <v>295</v>
      </c>
      <c r="C44" s="1">
        <v>1</v>
      </c>
      <c r="D44" s="1">
        <v>1</v>
      </c>
      <c r="E44" s="24"/>
      <c r="J44" s="27">
        <f>C44+D44/16</f>
        <v>1.0625</v>
      </c>
    </row>
    <row r="45" spans="1:11" ht="12">
      <c r="A45" t="s">
        <v>223</v>
      </c>
      <c r="B45" t="s">
        <v>224</v>
      </c>
      <c r="C45" s="1">
        <v>6</v>
      </c>
      <c r="D45" s="1">
        <v>10</v>
      </c>
      <c r="E45" s="24"/>
      <c r="I45" s="27">
        <f>0.67*(C45+D45/16)</f>
        <v>4.438750000000001</v>
      </c>
      <c r="K45" s="27">
        <f>0.33*(C45+D45/16)</f>
        <v>2.1862500000000002</v>
      </c>
    </row>
    <row r="46" spans="1:11" ht="12">
      <c r="A46" t="s">
        <v>262</v>
      </c>
      <c r="B46" t="s">
        <v>263</v>
      </c>
      <c r="C46" s="1">
        <v>15</v>
      </c>
      <c r="D46" s="1">
        <v>8</v>
      </c>
      <c r="E46" s="24"/>
      <c r="K46" s="27">
        <f>C46+D46/16</f>
        <v>15.5</v>
      </c>
    </row>
    <row r="47" spans="1:10" ht="12">
      <c r="A47" t="s">
        <v>215</v>
      </c>
      <c r="B47" t="s">
        <v>216</v>
      </c>
      <c r="C47" s="1">
        <v>3</v>
      </c>
      <c r="D47" s="1">
        <v>8</v>
      </c>
      <c r="E47" s="24"/>
      <c r="H47" s="27">
        <f>0.83*(C47+D47/16)</f>
        <v>2.905</v>
      </c>
      <c r="J47" s="27">
        <f>0.17*(C47+D47/16)</f>
        <v>0.5950000000000001</v>
      </c>
    </row>
    <row r="48" spans="1:9" ht="12">
      <c r="A48" t="s">
        <v>288</v>
      </c>
      <c r="B48" t="s">
        <v>289</v>
      </c>
      <c r="C48" s="1">
        <v>2</v>
      </c>
      <c r="D48" s="1">
        <v>2</v>
      </c>
      <c r="E48" s="24"/>
      <c r="I48" s="27">
        <f>C48+D48/16</f>
        <v>2.125</v>
      </c>
    </row>
    <row r="49" spans="1:9" ht="12">
      <c r="A49" t="s">
        <v>94</v>
      </c>
      <c r="B49" t="s">
        <v>95</v>
      </c>
      <c r="C49" s="1">
        <v>6</v>
      </c>
      <c r="E49" s="24"/>
      <c r="H49" s="27">
        <f>0.5*C49</f>
        <v>3</v>
      </c>
      <c r="I49" s="27">
        <f>0.5*(C49)</f>
        <v>3</v>
      </c>
    </row>
    <row r="50" spans="1:8" ht="12">
      <c r="A50" t="s">
        <v>182</v>
      </c>
      <c r="B50" t="s">
        <v>183</v>
      </c>
      <c r="C50" s="1">
        <v>1</v>
      </c>
      <c r="D50" s="1">
        <v>8</v>
      </c>
      <c r="E50" s="24"/>
      <c r="F50" t="s">
        <v>338</v>
      </c>
      <c r="H50" s="30" t="s">
        <v>421</v>
      </c>
    </row>
    <row r="51" spans="1:8" ht="12">
      <c r="A51" t="s">
        <v>41</v>
      </c>
      <c r="B51" t="s">
        <v>42</v>
      </c>
      <c r="D51" s="1">
        <v>11</v>
      </c>
      <c r="E51" s="24"/>
      <c r="F51" t="s">
        <v>338</v>
      </c>
      <c r="H51" s="30" t="s">
        <v>805</v>
      </c>
    </row>
    <row r="52" spans="1:8" ht="12">
      <c r="A52" t="s">
        <v>101</v>
      </c>
      <c r="B52" t="s">
        <v>102</v>
      </c>
      <c r="D52" s="1">
        <v>0.01</v>
      </c>
      <c r="E52" s="24"/>
      <c r="F52" t="s">
        <v>338</v>
      </c>
      <c r="H52" s="30" t="s">
        <v>805</v>
      </c>
    </row>
    <row r="53" spans="1:8" ht="12">
      <c r="A53" t="s">
        <v>66</v>
      </c>
      <c r="B53" t="s">
        <v>67</v>
      </c>
      <c r="D53" s="1">
        <v>5</v>
      </c>
      <c r="E53" s="24"/>
      <c r="F53" t="s">
        <v>338</v>
      </c>
      <c r="H53" s="30" t="s">
        <v>346</v>
      </c>
    </row>
    <row r="54" spans="1:8" ht="12">
      <c r="A54" t="s">
        <v>211</v>
      </c>
      <c r="B54" t="s">
        <v>212</v>
      </c>
      <c r="D54" s="1">
        <v>3</v>
      </c>
      <c r="E54" s="24"/>
      <c r="F54" t="s">
        <v>338</v>
      </c>
      <c r="H54" s="30" t="s">
        <v>359</v>
      </c>
    </row>
    <row r="55" spans="1:8" ht="12">
      <c r="A55" t="s">
        <v>279</v>
      </c>
      <c r="B55" t="s">
        <v>884</v>
      </c>
      <c r="D55" s="1">
        <v>5</v>
      </c>
      <c r="E55" s="24"/>
      <c r="H55" s="27">
        <f>D55/16</f>
        <v>0.3125</v>
      </c>
    </row>
    <row r="56" spans="1:12" ht="12">
      <c r="A56" t="s">
        <v>253</v>
      </c>
      <c r="B56" t="s">
        <v>254</v>
      </c>
      <c r="C56" s="1">
        <v>2</v>
      </c>
      <c r="D56" s="1">
        <v>4</v>
      </c>
      <c r="E56" s="24"/>
      <c r="K56" s="27">
        <f>0.5*(C56+D56/16)</f>
        <v>1.125</v>
      </c>
      <c r="L56" s="27">
        <f>0.5*(C56+D56/16)</f>
        <v>1.125</v>
      </c>
    </row>
    <row r="57" spans="1:8" ht="12">
      <c r="A57" t="s">
        <v>105</v>
      </c>
      <c r="B57" t="s">
        <v>106</v>
      </c>
      <c r="D57" s="1">
        <v>0.5</v>
      </c>
      <c r="E57" s="24"/>
      <c r="F57" t="s">
        <v>338</v>
      </c>
      <c r="H57" s="30" t="s">
        <v>404</v>
      </c>
    </row>
    <row r="58" spans="1:8" ht="12">
      <c r="A58" t="s">
        <v>322</v>
      </c>
      <c r="B58" t="s">
        <v>323</v>
      </c>
      <c r="D58" s="1">
        <v>8</v>
      </c>
      <c r="E58" s="24"/>
      <c r="F58" t="s">
        <v>338</v>
      </c>
      <c r="H58" s="30" t="s">
        <v>440</v>
      </c>
    </row>
    <row r="59" spans="1:8" ht="12">
      <c r="A59" t="s">
        <v>298</v>
      </c>
      <c r="B59" t="s">
        <v>788</v>
      </c>
      <c r="D59" s="1">
        <v>0.25</v>
      </c>
      <c r="E59" s="24"/>
      <c r="F59" t="s">
        <v>338</v>
      </c>
      <c r="H59" s="30" t="s">
        <v>436</v>
      </c>
    </row>
    <row r="60" spans="1:9" ht="12">
      <c r="A60" t="s">
        <v>90</v>
      </c>
      <c r="B60" t="s">
        <v>91</v>
      </c>
      <c r="C60" s="1">
        <v>3</v>
      </c>
      <c r="D60" s="1">
        <v>8</v>
      </c>
      <c r="E60" s="24"/>
      <c r="H60" s="27">
        <f>0.67*(C60+D60/16)</f>
        <v>2.345</v>
      </c>
      <c r="I60" s="27">
        <f>0.33*(C60+D60/16)</f>
        <v>1.155</v>
      </c>
    </row>
    <row r="61" spans="1:8" ht="12">
      <c r="A61" t="s">
        <v>0</v>
      </c>
      <c r="B61" t="s">
        <v>391</v>
      </c>
      <c r="D61" s="1">
        <v>5</v>
      </c>
      <c r="E61" s="24"/>
      <c r="F61" t="s">
        <v>338</v>
      </c>
      <c r="H61" s="30" t="s">
        <v>401</v>
      </c>
    </row>
    <row r="62" spans="1:8" ht="12">
      <c r="A62" t="s">
        <v>123</v>
      </c>
      <c r="B62" t="s">
        <v>124</v>
      </c>
      <c r="D62" s="1">
        <v>1</v>
      </c>
      <c r="E62" s="24"/>
      <c r="F62" t="s">
        <v>338</v>
      </c>
      <c r="H62" s="30" t="s">
        <v>353</v>
      </c>
    </row>
    <row r="63" spans="1:8" ht="12">
      <c r="A63" t="s">
        <v>266</v>
      </c>
      <c r="B63" t="s">
        <v>351</v>
      </c>
      <c r="D63" s="1">
        <v>13</v>
      </c>
      <c r="E63" s="24"/>
      <c r="F63" t="s">
        <v>338</v>
      </c>
      <c r="H63" s="30" t="s">
        <v>352</v>
      </c>
    </row>
    <row r="64" spans="1:8" ht="12">
      <c r="A64" t="s">
        <v>39</v>
      </c>
      <c r="B64" t="s">
        <v>40</v>
      </c>
      <c r="D64" s="1">
        <v>4</v>
      </c>
      <c r="E64" s="24"/>
      <c r="F64" t="s">
        <v>338</v>
      </c>
      <c r="H64" s="30" t="s">
        <v>394</v>
      </c>
    </row>
    <row r="65" spans="1:8" ht="12">
      <c r="A65" t="s">
        <v>194</v>
      </c>
      <c r="B65" t="s">
        <v>195</v>
      </c>
      <c r="D65" s="1">
        <v>0.01</v>
      </c>
      <c r="E65" s="24"/>
      <c r="F65" t="s">
        <v>338</v>
      </c>
      <c r="H65" s="30" t="s">
        <v>806</v>
      </c>
    </row>
    <row r="66" spans="1:9" ht="12">
      <c r="A66" t="s">
        <v>148</v>
      </c>
      <c r="B66" t="s">
        <v>149</v>
      </c>
      <c r="C66" s="1">
        <v>2</v>
      </c>
      <c r="D66" s="1">
        <v>8</v>
      </c>
      <c r="E66" s="24"/>
      <c r="I66" s="27">
        <f>C66+D66/16</f>
        <v>2.5</v>
      </c>
    </row>
    <row r="67" spans="1:9" ht="12">
      <c r="A67" t="s">
        <v>88</v>
      </c>
      <c r="B67" t="s">
        <v>89</v>
      </c>
      <c r="C67" s="1">
        <v>5</v>
      </c>
      <c r="E67" s="24"/>
      <c r="H67" s="27">
        <f>0.67*(C67+D67/16)</f>
        <v>3.35</v>
      </c>
      <c r="I67" s="27">
        <f>0.33*(C67+D67/16)</f>
        <v>1.6500000000000001</v>
      </c>
    </row>
    <row r="68" spans="1:8" ht="12">
      <c r="A68" t="s">
        <v>200</v>
      </c>
      <c r="B68" t="s">
        <v>201</v>
      </c>
      <c r="C68" s="1">
        <v>4</v>
      </c>
      <c r="D68" s="1">
        <v>5</v>
      </c>
      <c r="E68" s="24"/>
      <c r="F68" t="s">
        <v>338</v>
      </c>
      <c r="H68" s="30" t="s">
        <v>410</v>
      </c>
    </row>
    <row r="69" spans="1:10" ht="12">
      <c r="A69" t="s">
        <v>233</v>
      </c>
      <c r="B69" t="s">
        <v>234</v>
      </c>
      <c r="C69" s="1">
        <v>17</v>
      </c>
      <c r="D69" s="1">
        <v>14</v>
      </c>
      <c r="E69" s="24"/>
      <c r="H69" s="27">
        <f>0.5*(C69+D69/16)</f>
        <v>8.9375</v>
      </c>
      <c r="I69" s="27">
        <f>0.33*(C69+D69/16)</f>
        <v>5.898750000000001</v>
      </c>
      <c r="J69" s="27">
        <f>0.17*(C69+D69/16)</f>
        <v>3.0387500000000003</v>
      </c>
    </row>
    <row r="70" spans="1:9" ht="12">
      <c r="A70" t="s">
        <v>231</v>
      </c>
      <c r="B70" t="s">
        <v>232</v>
      </c>
      <c r="C70" s="1">
        <v>10</v>
      </c>
      <c r="D70" s="1">
        <v>12</v>
      </c>
      <c r="E70" s="24"/>
      <c r="F70" t="s">
        <v>809</v>
      </c>
      <c r="H70" s="27">
        <f>0.5*(C70+D70/16)</f>
        <v>5.375</v>
      </c>
      <c r="I70" s="27">
        <f>0.33*(C70+D70/16)</f>
        <v>3.5475000000000003</v>
      </c>
    </row>
    <row r="71" spans="1:8" ht="12">
      <c r="A71" t="s">
        <v>74</v>
      </c>
      <c r="B71" t="s">
        <v>75</v>
      </c>
      <c r="D71" s="1">
        <v>0.01</v>
      </c>
      <c r="E71" s="24"/>
      <c r="F71" t="s">
        <v>338</v>
      </c>
      <c r="H71" s="30" t="s">
        <v>401</v>
      </c>
    </row>
    <row r="72" spans="1:8" ht="12">
      <c r="A72" t="s">
        <v>205</v>
      </c>
      <c r="B72" t="s">
        <v>206</v>
      </c>
      <c r="D72" s="1">
        <v>0.25</v>
      </c>
      <c r="E72" s="24"/>
      <c r="F72" t="s">
        <v>338</v>
      </c>
      <c r="H72" s="30" t="s">
        <v>426</v>
      </c>
    </row>
    <row r="73" spans="1:8" ht="12">
      <c r="A73" t="s">
        <v>103</v>
      </c>
      <c r="B73" t="s">
        <v>104</v>
      </c>
      <c r="D73" s="1">
        <v>0.25</v>
      </c>
      <c r="E73" s="24"/>
      <c r="F73" t="s">
        <v>338</v>
      </c>
      <c r="H73" s="30" t="s">
        <v>403</v>
      </c>
    </row>
    <row r="74" spans="1:11" ht="12">
      <c r="A74" t="s">
        <v>25</v>
      </c>
      <c r="B74" t="s">
        <v>26</v>
      </c>
      <c r="C74" s="1">
        <v>1</v>
      </c>
      <c r="D74" s="1">
        <v>2</v>
      </c>
      <c r="E74" s="24"/>
      <c r="H74" s="27">
        <f>0.5*(C74+D74/16)</f>
        <v>0.5625</v>
      </c>
      <c r="J74" s="27">
        <f>0.33*(C74+D74/16)</f>
        <v>0.37125</v>
      </c>
      <c r="K74" s="27">
        <f>0.17*(C74+D74/16)</f>
        <v>0.19125</v>
      </c>
    </row>
    <row r="75" spans="1:9" ht="12">
      <c r="A75" t="s">
        <v>168</v>
      </c>
      <c r="B75" t="s">
        <v>169</v>
      </c>
      <c r="D75" s="1">
        <v>3</v>
      </c>
      <c r="E75" s="24"/>
      <c r="I75" s="27">
        <f>D75/16</f>
        <v>0.1875</v>
      </c>
    </row>
    <row r="76" spans="1:11" ht="12">
      <c r="A76" t="s">
        <v>220</v>
      </c>
      <c r="B76" t="s">
        <v>221</v>
      </c>
      <c r="C76" s="1">
        <v>9</v>
      </c>
      <c r="D76" s="1">
        <v>2</v>
      </c>
      <c r="E76" s="24"/>
      <c r="H76" s="27">
        <f>0.33*(C76+D76/16)</f>
        <v>3.01125</v>
      </c>
      <c r="I76" s="27">
        <f>0.33*(C76+D76/16)</f>
        <v>3.01125</v>
      </c>
      <c r="K76" s="27">
        <f>0.33*(C76+D76/16)</f>
        <v>3.01125</v>
      </c>
    </row>
    <row r="77" spans="1:8" ht="12">
      <c r="A77" t="s">
        <v>407</v>
      </c>
      <c r="B77" t="s">
        <v>408</v>
      </c>
      <c r="D77" s="1">
        <v>9</v>
      </c>
      <c r="E77" s="24"/>
      <c r="F77" t="s">
        <v>338</v>
      </c>
      <c r="H77" s="30" t="s">
        <v>409</v>
      </c>
    </row>
    <row r="78" spans="1:11" ht="12">
      <c r="A78" t="s">
        <v>402</v>
      </c>
      <c r="B78" t="s">
        <v>97</v>
      </c>
      <c r="C78" s="1">
        <v>4</v>
      </c>
      <c r="D78" s="1">
        <v>12</v>
      </c>
      <c r="E78" s="24"/>
      <c r="H78" s="27" t="s">
        <v>345</v>
      </c>
      <c r="J78" s="27">
        <f>0.67*(C78+D78/16)</f>
        <v>3.1825</v>
      </c>
      <c r="K78" s="27">
        <f>0.33*(C78+D78/16)</f>
        <v>1.5675000000000001</v>
      </c>
    </row>
    <row r="79" spans="1:9" ht="12">
      <c r="A79" t="s">
        <v>437</v>
      </c>
      <c r="B79" t="s">
        <v>303</v>
      </c>
      <c r="C79" s="1">
        <v>1</v>
      </c>
      <c r="E79" s="24"/>
      <c r="I79" s="27">
        <f>C79</f>
        <v>1</v>
      </c>
    </row>
    <row r="80" spans="1:10" ht="12">
      <c r="A80" t="s">
        <v>217</v>
      </c>
      <c r="B80" t="s">
        <v>218</v>
      </c>
      <c r="C80" s="1">
        <v>4</v>
      </c>
      <c r="D80" s="1">
        <v>15</v>
      </c>
      <c r="E80" s="24"/>
      <c r="H80" s="27">
        <f>0.5*(C80+D80/16)</f>
        <v>2.46875</v>
      </c>
      <c r="I80" s="27">
        <f>0.33*(C80+D80/16)</f>
        <v>1.629375</v>
      </c>
      <c r="J80" s="27">
        <f>0.17*(C80+D80/16)</f>
        <v>0.8393750000000001</v>
      </c>
    </row>
    <row r="81" spans="1:8" ht="12">
      <c r="A81" t="s">
        <v>180</v>
      </c>
      <c r="B81" t="s">
        <v>181</v>
      </c>
      <c r="D81" s="1">
        <v>1</v>
      </c>
      <c r="E81" s="24"/>
      <c r="F81" t="s">
        <v>338</v>
      </c>
      <c r="H81" s="30" t="s">
        <v>349</v>
      </c>
    </row>
    <row r="82" spans="1:8" ht="12">
      <c r="A82" t="s">
        <v>255</v>
      </c>
      <c r="B82" t="s">
        <v>256</v>
      </c>
      <c r="D82" s="1">
        <v>2</v>
      </c>
      <c r="E82" s="24"/>
      <c r="F82" t="s">
        <v>338</v>
      </c>
      <c r="H82" s="30" t="s">
        <v>806</v>
      </c>
    </row>
    <row r="83" spans="1:9" ht="12">
      <c r="A83" t="s">
        <v>207</v>
      </c>
      <c r="B83" t="s">
        <v>208</v>
      </c>
      <c r="C83" s="1">
        <v>8</v>
      </c>
      <c r="E83" s="24"/>
      <c r="H83" s="27">
        <f>0.33*(C83)</f>
        <v>2.64</v>
      </c>
      <c r="I83" s="27">
        <f>0.67*C83</f>
        <v>5.36</v>
      </c>
    </row>
    <row r="84" spans="1:9" ht="12">
      <c r="A84" t="s">
        <v>170</v>
      </c>
      <c r="B84" t="s">
        <v>171</v>
      </c>
      <c r="D84" s="1">
        <v>7</v>
      </c>
      <c r="E84" s="24"/>
      <c r="I84" s="27">
        <f>D8/16</f>
        <v>0.3125</v>
      </c>
    </row>
    <row r="85" spans="1:8" ht="12">
      <c r="A85" t="s">
        <v>172</v>
      </c>
      <c r="B85" t="s">
        <v>417</v>
      </c>
      <c r="D85" s="1">
        <v>11</v>
      </c>
      <c r="E85" s="24"/>
      <c r="F85" t="s">
        <v>338</v>
      </c>
      <c r="H85" s="30" t="s">
        <v>418</v>
      </c>
    </row>
    <row r="86" spans="1:8" ht="12">
      <c r="A86" t="s">
        <v>325</v>
      </c>
      <c r="B86" t="s">
        <v>326</v>
      </c>
      <c r="C86" s="1">
        <v>2</v>
      </c>
      <c r="E86" s="24"/>
      <c r="H86" s="27">
        <f>C86</f>
        <v>2</v>
      </c>
    </row>
    <row r="87" spans="1:6" ht="12">
      <c r="A87" t="s">
        <v>227</v>
      </c>
      <c r="B87" t="s">
        <v>228</v>
      </c>
      <c r="D87" s="1">
        <v>0.01</v>
      </c>
      <c r="E87" s="24"/>
      <c r="F87" t="s">
        <v>364</v>
      </c>
    </row>
    <row r="88" spans="1:10" ht="12">
      <c r="A88" t="s">
        <v>28</v>
      </c>
      <c r="B88" t="s">
        <v>29</v>
      </c>
      <c r="D88" s="1">
        <v>10</v>
      </c>
      <c r="E88" s="24"/>
      <c r="H88" s="27">
        <f>0.75*(C88+D88/16)</f>
        <v>0.46875</v>
      </c>
      <c r="J88" s="27">
        <f>0.35*(C88+D88/16)</f>
        <v>0.21875</v>
      </c>
    </row>
    <row r="89" spans="1:11" ht="12">
      <c r="A89" t="s">
        <v>277</v>
      </c>
      <c r="B89" t="s">
        <v>278</v>
      </c>
      <c r="C89" s="1">
        <v>8</v>
      </c>
      <c r="D89" s="1">
        <v>6</v>
      </c>
      <c r="E89" s="24"/>
      <c r="J89" s="27">
        <f>0.67*(C89+D89/16)</f>
        <v>5.61125</v>
      </c>
      <c r="K89" s="27">
        <f>0.33*(C89+D89/16)</f>
        <v>2.76375</v>
      </c>
    </row>
    <row r="90" spans="1:8" ht="12">
      <c r="A90" t="s">
        <v>84</v>
      </c>
      <c r="B90" t="s">
        <v>85</v>
      </c>
      <c r="C90" s="1">
        <v>1</v>
      </c>
      <c r="D90" s="1">
        <v>11</v>
      </c>
      <c r="E90" s="24"/>
      <c r="H90" s="27">
        <f>C90+D90/16</f>
        <v>1.6875</v>
      </c>
    </row>
    <row r="91" spans="1:10" ht="12">
      <c r="A91" t="s">
        <v>152</v>
      </c>
      <c r="B91" t="s">
        <v>153</v>
      </c>
      <c r="C91" s="1">
        <v>2</v>
      </c>
      <c r="D91" s="1">
        <v>3</v>
      </c>
      <c r="E91" s="24"/>
      <c r="H91" s="27">
        <f>0.67*(C91+D91/16)</f>
        <v>1.4656250000000002</v>
      </c>
      <c r="J91" s="27">
        <f>0.33*(C91+D91/16)</f>
        <v>0.721875</v>
      </c>
    </row>
    <row r="92" spans="1:8" ht="12">
      <c r="A92" t="s">
        <v>264</v>
      </c>
      <c r="B92" t="s">
        <v>265</v>
      </c>
      <c r="D92" s="1">
        <v>2</v>
      </c>
      <c r="E92" s="24"/>
      <c r="F92" t="s">
        <v>338</v>
      </c>
      <c r="H92" s="30" t="s">
        <v>367</v>
      </c>
    </row>
    <row r="93" spans="1:9" ht="12">
      <c r="A93" t="s">
        <v>229</v>
      </c>
      <c r="B93" t="s">
        <v>230</v>
      </c>
      <c r="C93" s="1">
        <v>2</v>
      </c>
      <c r="D93" s="1">
        <v>7</v>
      </c>
      <c r="E93" s="24"/>
      <c r="I93" s="27" t="s">
        <v>342</v>
      </c>
    </row>
    <row r="94" spans="1:9" ht="12">
      <c r="A94" t="s">
        <v>58</v>
      </c>
      <c r="B94" t="s">
        <v>59</v>
      </c>
      <c r="C94" s="1">
        <v>8</v>
      </c>
      <c r="D94" s="1">
        <v>7</v>
      </c>
      <c r="E94" s="24"/>
      <c r="I94" s="27">
        <f>C94+D94/16</f>
        <v>8.4375</v>
      </c>
    </row>
    <row r="95" spans="1:11" ht="12">
      <c r="A95" t="s">
        <v>72</v>
      </c>
      <c r="B95" t="s">
        <v>73</v>
      </c>
      <c r="C95" s="1">
        <v>1</v>
      </c>
      <c r="D95" s="1">
        <v>13</v>
      </c>
      <c r="E95" s="24"/>
      <c r="K95" s="27">
        <f>C95+D95/16</f>
        <v>1.8125</v>
      </c>
    </row>
    <row r="96" spans="1:8" ht="12">
      <c r="A96" t="s">
        <v>209</v>
      </c>
      <c r="B96" t="s">
        <v>210</v>
      </c>
      <c r="D96" s="1">
        <v>1</v>
      </c>
      <c r="E96" s="24"/>
      <c r="F96" t="s">
        <v>338</v>
      </c>
      <c r="H96" s="30" t="s">
        <v>427</v>
      </c>
    </row>
    <row r="97" spans="1:8" ht="12">
      <c r="A97" t="s">
        <v>31</v>
      </c>
      <c r="B97" t="s">
        <v>32</v>
      </c>
      <c r="D97" s="1">
        <v>2</v>
      </c>
      <c r="E97" s="24"/>
      <c r="F97" t="s">
        <v>338</v>
      </c>
      <c r="H97" s="30" t="s">
        <v>401</v>
      </c>
    </row>
    <row r="98" spans="1:8" ht="12">
      <c r="A98" t="s">
        <v>257</v>
      </c>
      <c r="B98" t="s">
        <v>892</v>
      </c>
      <c r="D98" s="1">
        <v>2</v>
      </c>
      <c r="E98" s="24"/>
      <c r="F98" t="s">
        <v>338</v>
      </c>
      <c r="H98" s="30" t="s">
        <v>432</v>
      </c>
    </row>
    <row r="99" spans="1:8" ht="12">
      <c r="A99" t="s">
        <v>258</v>
      </c>
      <c r="B99" t="s">
        <v>259</v>
      </c>
      <c r="D99" s="1">
        <v>6</v>
      </c>
      <c r="E99" s="24"/>
      <c r="F99" t="s">
        <v>338</v>
      </c>
      <c r="H99" s="30" t="s">
        <v>416</v>
      </c>
    </row>
    <row r="100" spans="1:10" ht="12">
      <c r="A100" t="s">
        <v>119</v>
      </c>
      <c r="B100" t="s">
        <v>120</v>
      </c>
      <c r="C100" s="1">
        <v>1</v>
      </c>
      <c r="D100" s="1">
        <v>12</v>
      </c>
      <c r="E100" s="24"/>
      <c r="H100" s="27">
        <f>0.5*(C100+D100/16)</f>
        <v>0.875</v>
      </c>
      <c r="J100" s="27">
        <f>0.5*(C100+D100/16)</f>
        <v>0.875</v>
      </c>
    </row>
    <row r="101" spans="1:8" ht="12">
      <c r="A101" t="s">
        <v>173</v>
      </c>
      <c r="B101" t="s">
        <v>174</v>
      </c>
      <c r="D101" s="1">
        <v>14</v>
      </c>
      <c r="E101" s="24"/>
      <c r="F101" t="s">
        <v>338</v>
      </c>
      <c r="H101" s="30" t="s">
        <v>413</v>
      </c>
    </row>
    <row r="102" spans="1:8" ht="12">
      <c r="A102" t="s">
        <v>184</v>
      </c>
      <c r="B102" t="s">
        <v>185</v>
      </c>
      <c r="D102" s="1">
        <v>3</v>
      </c>
      <c r="E102" s="24"/>
      <c r="F102" t="s">
        <v>338</v>
      </c>
      <c r="H102" s="30" t="s">
        <v>422</v>
      </c>
    </row>
    <row r="103" spans="1:8" ht="12">
      <c r="A103" t="s">
        <v>225</v>
      </c>
      <c r="B103" t="s">
        <v>226</v>
      </c>
      <c r="D103" s="1">
        <v>0.5</v>
      </c>
      <c r="E103" s="24"/>
      <c r="F103" t="s">
        <v>338</v>
      </c>
      <c r="H103" s="30" t="s">
        <v>429</v>
      </c>
    </row>
    <row r="104" spans="1:10" ht="12">
      <c r="A104" t="s">
        <v>246</v>
      </c>
      <c r="B104" t="s">
        <v>431</v>
      </c>
      <c r="C104" s="1">
        <v>8</v>
      </c>
      <c r="D104" s="1">
        <v>1</v>
      </c>
      <c r="E104" s="24"/>
      <c r="H104" s="27">
        <f>0.5*(C104+D104/16)</f>
        <v>4.03125</v>
      </c>
      <c r="I104" s="27">
        <f>0.33*(C104+D104/16)</f>
        <v>2.660625</v>
      </c>
      <c r="J104" s="27">
        <f>0.17*(C104+D104/16)</f>
        <v>1.3706250000000002</v>
      </c>
    </row>
    <row r="105" spans="1:8" ht="12">
      <c r="A105" t="s">
        <v>86</v>
      </c>
      <c r="B105" t="s">
        <v>400</v>
      </c>
      <c r="D105" s="1">
        <v>0.25</v>
      </c>
      <c r="E105" s="24"/>
      <c r="F105" t="s">
        <v>338</v>
      </c>
      <c r="H105" s="30" t="s">
        <v>440</v>
      </c>
    </row>
    <row r="106" spans="1:8" ht="12">
      <c r="A106" t="s">
        <v>78</v>
      </c>
      <c r="B106" t="s">
        <v>79</v>
      </c>
      <c r="D106" s="1">
        <v>1</v>
      </c>
      <c r="E106" s="24"/>
      <c r="F106" t="s">
        <v>338</v>
      </c>
      <c r="H106" s="30" t="s">
        <v>347</v>
      </c>
    </row>
    <row r="107" spans="1:11" ht="12">
      <c r="A107" t="s">
        <v>324</v>
      </c>
      <c r="B107" t="s">
        <v>412</v>
      </c>
      <c r="D107" s="1">
        <v>8</v>
      </c>
      <c r="E107" s="24"/>
      <c r="K107" s="27">
        <f>0.5</f>
        <v>0.5</v>
      </c>
    </row>
    <row r="108" spans="1:8" ht="12">
      <c r="A108" t="s">
        <v>203</v>
      </c>
      <c r="B108" t="s">
        <v>204</v>
      </c>
      <c r="D108" s="1">
        <v>2</v>
      </c>
      <c r="E108" s="24"/>
      <c r="F108" t="s">
        <v>338</v>
      </c>
      <c r="H108" s="30" t="s">
        <v>359</v>
      </c>
    </row>
    <row r="109" spans="1:8" ht="12">
      <c r="A109" t="s">
        <v>92</v>
      </c>
      <c r="B109" t="s">
        <v>93</v>
      </c>
      <c r="D109" s="1">
        <v>0.5</v>
      </c>
      <c r="E109" s="24"/>
      <c r="F109" t="s">
        <v>338</v>
      </c>
      <c r="H109" s="30" t="s">
        <v>401</v>
      </c>
    </row>
    <row r="110" spans="1:9" ht="12">
      <c r="A110" t="s">
        <v>112</v>
      </c>
      <c r="B110" t="s">
        <v>113</v>
      </c>
      <c r="C110" s="1">
        <v>2</v>
      </c>
      <c r="D110" s="1">
        <v>3</v>
      </c>
      <c r="E110" s="24"/>
      <c r="H110" s="27">
        <f>0.5*(C110+D110/16)</f>
        <v>1.09375</v>
      </c>
      <c r="I110" s="27">
        <f>0.5*(C110+D110/16)</f>
        <v>1.09375</v>
      </c>
    </row>
    <row r="111" spans="1:8" ht="12">
      <c r="A111" t="s">
        <v>319</v>
      </c>
      <c r="B111" t="s">
        <v>320</v>
      </c>
      <c r="D111" s="1">
        <v>4</v>
      </c>
      <c r="E111" s="24"/>
      <c r="F111" t="s">
        <v>338</v>
      </c>
      <c r="H111" s="30" t="s">
        <v>808</v>
      </c>
    </row>
    <row r="112" spans="1:11" ht="12">
      <c r="A112" t="s">
        <v>260</v>
      </c>
      <c r="B112" t="s">
        <v>261</v>
      </c>
      <c r="C112" s="1">
        <v>1</v>
      </c>
      <c r="D112" s="1">
        <v>12</v>
      </c>
      <c r="E112" s="24"/>
      <c r="H112" s="27">
        <f>0.5*(C112+D112/16)</f>
        <v>0.875</v>
      </c>
      <c r="I112" s="27" t="s">
        <v>38</v>
      </c>
      <c r="J112" s="27">
        <f>0.33*(C112+D112/16)</f>
        <v>0.5775</v>
      </c>
      <c r="K112" s="27">
        <f>0.17*(C112+D112/16)</f>
        <v>0.29750000000000004</v>
      </c>
    </row>
    <row r="113" spans="1:10" ht="12">
      <c r="A113" t="s">
        <v>832</v>
      </c>
      <c r="B113" t="s">
        <v>309</v>
      </c>
      <c r="C113" s="1">
        <v>1</v>
      </c>
      <c r="D113" s="1">
        <v>15</v>
      </c>
      <c r="E113" s="24"/>
      <c r="H113" s="27">
        <f>0.67*(C113+D113/16)</f>
        <v>1.298125</v>
      </c>
      <c r="J113" s="27">
        <f>0.33*(C113+D113/16)</f>
        <v>0.639375</v>
      </c>
    </row>
    <row r="114" spans="1:11" ht="12">
      <c r="A114" t="s">
        <v>36</v>
      </c>
      <c r="B114" t="s">
        <v>37</v>
      </c>
      <c r="D114" s="1">
        <v>0.5</v>
      </c>
      <c r="E114" s="24"/>
      <c r="K114" s="27">
        <f>D114/16</f>
        <v>0.03125</v>
      </c>
    </row>
    <row r="115" spans="1:9" ht="12">
      <c r="A115" t="s">
        <v>414</v>
      </c>
      <c r="B115" t="s">
        <v>132</v>
      </c>
      <c r="C115" s="1">
        <v>9</v>
      </c>
      <c r="D115" s="1">
        <v>15</v>
      </c>
      <c r="E115" s="24"/>
      <c r="I115" s="27">
        <f>C115+D115/16</f>
        <v>9.9375</v>
      </c>
    </row>
    <row r="116" spans="1:11" ht="12">
      <c r="A116" t="s">
        <v>144</v>
      </c>
      <c r="B116" t="s">
        <v>145</v>
      </c>
      <c r="D116" s="1">
        <v>13</v>
      </c>
      <c r="E116" s="24"/>
      <c r="J116" s="27">
        <f>0.5*D116/16</f>
        <v>0.40625</v>
      </c>
      <c r="K116" s="27">
        <f>0.5*D116/16</f>
        <v>0.40625</v>
      </c>
    </row>
    <row r="117" spans="1:11" ht="12">
      <c r="A117" t="s">
        <v>70</v>
      </c>
      <c r="B117" t="s">
        <v>71</v>
      </c>
      <c r="C117" s="1">
        <v>8</v>
      </c>
      <c r="E117" s="24"/>
      <c r="H117" s="27">
        <f>0.33*(C117)</f>
        <v>2.64</v>
      </c>
      <c r="J117" s="27">
        <f>0.33*C117</f>
        <v>2.64</v>
      </c>
      <c r="K117" s="27">
        <f>0.33*C117</f>
        <v>2.64</v>
      </c>
    </row>
    <row r="118" spans="1:8" ht="12">
      <c r="A118" t="s">
        <v>150</v>
      </c>
      <c r="B118" t="s">
        <v>151</v>
      </c>
      <c r="D118" s="1">
        <v>1</v>
      </c>
      <c r="E118" s="24"/>
      <c r="F118" t="s">
        <v>338</v>
      </c>
      <c r="H118" s="30" t="s">
        <v>359</v>
      </c>
    </row>
    <row r="119" spans="1:8" ht="12">
      <c r="A119" t="s">
        <v>126</v>
      </c>
      <c r="B119" t="s">
        <v>127</v>
      </c>
      <c r="D119" s="1">
        <v>10</v>
      </c>
      <c r="E119" s="24"/>
      <c r="F119" t="s">
        <v>338</v>
      </c>
      <c r="H119" s="30" t="s">
        <v>411</v>
      </c>
    </row>
    <row r="120" spans="1:11" ht="12">
      <c r="A120" t="s">
        <v>114</v>
      </c>
      <c r="B120" t="s">
        <v>115</v>
      </c>
      <c r="C120" s="1">
        <v>1</v>
      </c>
      <c r="D120" s="1">
        <v>1</v>
      </c>
      <c r="E120" s="24"/>
      <c r="J120" s="27">
        <f>0.67*(C120+D120/16)</f>
        <v>0.711875</v>
      </c>
      <c r="K120" s="27">
        <f>0.33*(C120+D120/16)</f>
        <v>0.350625</v>
      </c>
    </row>
    <row r="121" spans="2:8" ht="12">
      <c r="B121" t="s">
        <v>393</v>
      </c>
      <c r="D121" s="1">
        <v>0.5</v>
      </c>
      <c r="E121" s="24"/>
      <c r="F121" t="s">
        <v>338</v>
      </c>
      <c r="G121" s="25"/>
      <c r="H121" s="30" t="s">
        <v>807</v>
      </c>
    </row>
    <row r="122" spans="2:9" ht="12">
      <c r="B122" t="s">
        <v>175</v>
      </c>
      <c r="D122" s="1">
        <v>8</v>
      </c>
      <c r="E122" s="24"/>
      <c r="I122" s="27">
        <f>D122/16</f>
        <v>0.5</v>
      </c>
    </row>
    <row r="123" spans="2:9" ht="12">
      <c r="B123" t="s">
        <v>290</v>
      </c>
      <c r="D123" s="1">
        <v>7</v>
      </c>
      <c r="E123" s="24"/>
      <c r="I123" s="27">
        <f>C123+D123/16</f>
        <v>0.4375</v>
      </c>
    </row>
    <row r="124" spans="2:5" ht="12">
      <c r="B124" t="s">
        <v>441</v>
      </c>
      <c r="C124" s="1">
        <v>12</v>
      </c>
      <c r="D124" s="1">
        <v>14</v>
      </c>
      <c r="E124" s="24"/>
    </row>
    <row r="126" spans="3:13" ht="12">
      <c r="C126" s="1">
        <f>SUM(C4:C125)</f>
        <v>288</v>
      </c>
      <c r="D126" s="1">
        <f>SUM(D4:D125)</f>
        <v>637.31</v>
      </c>
      <c r="H126" s="27">
        <f aca="true" t="shared" si="0" ref="H126:M126">SUM(H4:H125)</f>
        <v>114.314375</v>
      </c>
      <c r="I126" s="27">
        <f t="shared" si="0"/>
        <v>87.02437499999999</v>
      </c>
      <c r="J126" s="27">
        <f t="shared" si="0"/>
        <v>37.34375000000001</v>
      </c>
      <c r="K126" s="27">
        <f t="shared" si="0"/>
        <v>38.276875000000004</v>
      </c>
      <c r="L126" s="27">
        <f t="shared" si="0"/>
        <v>2.6925</v>
      </c>
      <c r="M126" s="27">
        <f t="shared" si="0"/>
        <v>3.3125</v>
      </c>
    </row>
    <row r="128" spans="2:3" ht="12">
      <c r="B128" s="8" t="s">
        <v>329</v>
      </c>
      <c r="C128" s="21">
        <f>C126+D126/16</f>
        <v>327.83187499999997</v>
      </c>
    </row>
    <row r="130" spans="2:3" ht="12">
      <c r="B130" s="8" t="s">
        <v>328</v>
      </c>
      <c r="C130" s="21">
        <v>121</v>
      </c>
    </row>
    <row r="132" spans="1:3" ht="12">
      <c r="A132" t="s">
        <v>373</v>
      </c>
      <c r="C132" s="1">
        <v>38</v>
      </c>
    </row>
    <row r="133" spans="1:3" ht="12">
      <c r="A133" t="s">
        <v>374</v>
      </c>
      <c r="C133" s="1">
        <v>38.1</v>
      </c>
    </row>
    <row r="134" spans="1:3" ht="12">
      <c r="A134" t="s">
        <v>375</v>
      </c>
      <c r="C134" s="1">
        <v>38</v>
      </c>
    </row>
    <row r="135" ht="12">
      <c r="C135" s="21">
        <f>SUM(C132:C134)</f>
        <v>114.1</v>
      </c>
    </row>
    <row r="137" spans="1:3" ht="12">
      <c r="A137" t="s">
        <v>442</v>
      </c>
      <c r="C137" s="1">
        <v>35</v>
      </c>
    </row>
    <row r="138" spans="1:3" ht="12">
      <c r="A138" t="s">
        <v>443</v>
      </c>
      <c r="C138" s="1">
        <v>34</v>
      </c>
    </row>
    <row r="139" spans="1:3" ht="12">
      <c r="A139" t="s">
        <v>444</v>
      </c>
      <c r="C139" s="1">
        <v>34</v>
      </c>
    </row>
    <row r="140" ht="12">
      <c r="C140" s="21">
        <f>SUM(C137:C139)</f>
        <v>103</v>
      </c>
    </row>
    <row r="142" spans="1:3" ht="12">
      <c r="A142" t="s">
        <v>383</v>
      </c>
      <c r="C142" s="1">
        <v>37.4</v>
      </c>
    </row>
    <row r="143" ht="12">
      <c r="C143" s="21">
        <v>37.4</v>
      </c>
    </row>
    <row r="145" spans="1:3" ht="12">
      <c r="A145" t="s">
        <v>385</v>
      </c>
      <c r="C145" s="1">
        <v>21.65</v>
      </c>
    </row>
    <row r="146" spans="1:3" ht="12">
      <c r="A146" t="s">
        <v>445</v>
      </c>
      <c r="C146" s="1">
        <v>18.85</v>
      </c>
    </row>
    <row r="147" ht="12">
      <c r="C147" s="21">
        <f>SUM(C145:C146)</f>
        <v>40.5</v>
      </c>
    </row>
    <row r="149" spans="1:3" ht="12">
      <c r="A149" t="s">
        <v>389</v>
      </c>
      <c r="C149" s="1">
        <f>C135+C140+C143+C147</f>
        <v>295</v>
      </c>
    </row>
    <row r="151" spans="1:3" ht="12">
      <c r="A151" t="s">
        <v>446</v>
      </c>
      <c r="C151" s="1">
        <v>32</v>
      </c>
    </row>
    <row r="153" spans="1:3" ht="12">
      <c r="A153" s="8" t="s">
        <v>447</v>
      </c>
      <c r="C153" s="21">
        <f>C149+C151</f>
        <v>327</v>
      </c>
    </row>
  </sheetData>
  <sheetProtection/>
  <printOptions gridLines="1"/>
  <pageMargins left="0.5" right="0.5" top="0.7" bottom="0.73" header="0.25" footer="0.25"/>
  <pageSetup horizontalDpi="600" verticalDpi="600" orientation="landscape"/>
  <headerFooter alignWithMargins="0">
    <oddHeader>&amp;C&amp;"Arial,Bold"&amp;12Over Seed 2005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86"/>
  <sheetViews>
    <sheetView workbookViewId="0" topLeftCell="A1">
      <pane ySplit="3" topLeftCell="BM4" activePane="bottomLeft" state="frozen"/>
      <selection pane="topLeft" activeCell="A1" sqref="A1"/>
      <selection pane="bottomLeft" activeCell="N4" sqref="N4"/>
    </sheetView>
  </sheetViews>
  <sheetFormatPr defaultColWidth="8.8515625" defaultRowHeight="12.75"/>
  <cols>
    <col min="1" max="1" width="24.7109375" style="0" customWidth="1"/>
    <col min="2" max="2" width="25.421875" style="0" customWidth="1"/>
    <col min="3" max="3" width="7.00390625" style="1" customWidth="1"/>
    <col min="4" max="4" width="5.7109375" style="1" customWidth="1"/>
    <col min="5" max="5" width="2.421875" style="1" customWidth="1"/>
    <col min="6" max="6" width="9.140625" style="1" customWidth="1"/>
    <col min="7" max="7" width="2.28125" style="1" customWidth="1"/>
    <col min="8" max="8" width="8.28125" style="22" customWidth="1"/>
    <col min="9" max="9" width="7.7109375" style="27" customWidth="1"/>
    <col min="10" max="11" width="9.140625" style="27" customWidth="1"/>
    <col min="12" max="13" width="7.7109375" style="27" customWidth="1"/>
  </cols>
  <sheetData>
    <row r="1" ht="12">
      <c r="A1" s="2" t="s">
        <v>1068</v>
      </c>
    </row>
    <row r="2" spans="1:13" ht="24">
      <c r="A2" s="8" t="s">
        <v>1061</v>
      </c>
      <c r="B2" s="8" t="s">
        <v>1020</v>
      </c>
      <c r="C2" s="21" t="s">
        <v>330</v>
      </c>
      <c r="D2" s="21" t="s">
        <v>331</v>
      </c>
      <c r="E2" s="21"/>
      <c r="F2" s="21" t="s">
        <v>332</v>
      </c>
      <c r="G2" s="21"/>
      <c r="H2" s="42" t="s">
        <v>333</v>
      </c>
      <c r="I2" s="42" t="s">
        <v>334</v>
      </c>
      <c r="J2" s="42" t="s">
        <v>448</v>
      </c>
      <c r="K2" s="42" t="s">
        <v>335</v>
      </c>
      <c r="L2" s="42" t="s">
        <v>336</v>
      </c>
      <c r="M2" s="42" t="s">
        <v>449</v>
      </c>
    </row>
    <row r="4" spans="1:14" ht="12">
      <c r="A4" t="s">
        <v>315</v>
      </c>
      <c r="B4" t="s">
        <v>316</v>
      </c>
      <c r="C4" s="1">
        <v>1</v>
      </c>
      <c r="D4" s="35">
        <v>6</v>
      </c>
      <c r="F4" s="1" t="s">
        <v>356</v>
      </c>
      <c r="N4" s="2" t="s">
        <v>1072</v>
      </c>
    </row>
    <row r="5" spans="1:10" ht="12">
      <c r="A5" t="s">
        <v>133</v>
      </c>
      <c r="B5" t="s">
        <v>134</v>
      </c>
      <c r="C5" s="1">
        <v>1</v>
      </c>
      <c r="D5" s="35">
        <v>2</v>
      </c>
      <c r="H5" s="27">
        <v>1.125</v>
      </c>
      <c r="J5" s="27">
        <v>0</v>
      </c>
    </row>
    <row r="6" spans="1:8" ht="12">
      <c r="A6" t="s">
        <v>187</v>
      </c>
      <c r="B6" t="s">
        <v>188</v>
      </c>
      <c r="D6" s="35">
        <v>2</v>
      </c>
      <c r="F6" s="1" t="s">
        <v>338</v>
      </c>
      <c r="H6" s="28" t="s">
        <v>477</v>
      </c>
    </row>
    <row r="7" spans="1:12" ht="12">
      <c r="A7" t="s">
        <v>186</v>
      </c>
      <c r="B7" t="s">
        <v>476</v>
      </c>
      <c r="C7" s="1">
        <v>1</v>
      </c>
      <c r="D7" s="35">
        <v>7</v>
      </c>
      <c r="H7" s="27">
        <v>0.2875</v>
      </c>
      <c r="I7" s="27">
        <v>0.2875</v>
      </c>
      <c r="J7" s="27">
        <v>0.2875</v>
      </c>
      <c r="K7" s="27">
        <v>0.2875</v>
      </c>
      <c r="L7" s="27">
        <v>0.2875</v>
      </c>
    </row>
    <row r="8" spans="1:9" ht="12">
      <c r="A8" t="s">
        <v>154</v>
      </c>
      <c r="B8" t="s">
        <v>155</v>
      </c>
      <c r="C8" s="1">
        <v>4</v>
      </c>
      <c r="D8" s="35">
        <v>1</v>
      </c>
      <c r="I8" s="27">
        <v>4.0625</v>
      </c>
    </row>
    <row r="9" spans="1:11" ht="12">
      <c r="A9" t="s">
        <v>142</v>
      </c>
      <c r="B9" t="s">
        <v>143</v>
      </c>
      <c r="D9" s="35">
        <v>6</v>
      </c>
      <c r="K9" s="27">
        <v>0.375</v>
      </c>
    </row>
    <row r="10" spans="1:4" ht="12">
      <c r="A10" t="s">
        <v>827</v>
      </c>
      <c r="B10" t="s">
        <v>468</v>
      </c>
      <c r="C10" s="1">
        <v>11</v>
      </c>
      <c r="D10" s="35">
        <v>10</v>
      </c>
    </row>
    <row r="11" spans="1:12" ht="12">
      <c r="A11" t="s">
        <v>49</v>
      </c>
      <c r="B11" t="s">
        <v>50</v>
      </c>
      <c r="D11" s="35">
        <v>4</v>
      </c>
      <c r="H11" s="27" t="s">
        <v>38</v>
      </c>
      <c r="I11" s="27" t="s">
        <v>38</v>
      </c>
      <c r="J11" s="27" t="s">
        <v>38</v>
      </c>
      <c r="K11" s="27">
        <v>0.08333333333333333</v>
      </c>
      <c r="L11" s="27">
        <v>0.16666666666666666</v>
      </c>
    </row>
    <row r="12" spans="1:10" ht="12">
      <c r="A12" t="s">
        <v>284</v>
      </c>
      <c r="B12" t="s">
        <v>285</v>
      </c>
      <c r="C12" s="1">
        <v>2</v>
      </c>
      <c r="D12" s="35"/>
      <c r="H12" s="27">
        <v>0.6666666666666666</v>
      </c>
      <c r="I12" s="27">
        <v>0.6666666666666666</v>
      </c>
      <c r="J12" s="27">
        <v>0.6666666666666666</v>
      </c>
    </row>
    <row r="13" spans="1:8" ht="12">
      <c r="A13" t="s">
        <v>282</v>
      </c>
      <c r="B13" t="s">
        <v>283</v>
      </c>
      <c r="D13" s="35">
        <v>0.25</v>
      </c>
      <c r="F13" s="1" t="s">
        <v>338</v>
      </c>
      <c r="H13" s="22" t="s">
        <v>495</v>
      </c>
    </row>
    <row r="14" spans="1:8" ht="12">
      <c r="A14" t="s">
        <v>482</v>
      </c>
      <c r="B14" t="s">
        <v>219</v>
      </c>
      <c r="D14" s="35">
        <v>0.5</v>
      </c>
      <c r="F14" s="1" t="s">
        <v>340</v>
      </c>
      <c r="H14" s="22" t="s">
        <v>483</v>
      </c>
    </row>
    <row r="15" spans="1:4" ht="12">
      <c r="A15" t="s">
        <v>146</v>
      </c>
      <c r="B15" t="s">
        <v>147</v>
      </c>
      <c r="D15" s="35">
        <v>8</v>
      </c>
    </row>
    <row r="16" spans="1:10" ht="12">
      <c r="A16" t="s">
        <v>369</v>
      </c>
      <c r="B16" t="s">
        <v>370</v>
      </c>
      <c r="C16" s="1">
        <v>3</v>
      </c>
      <c r="D16" s="35"/>
      <c r="J16" s="27">
        <v>3</v>
      </c>
    </row>
    <row r="17" spans="1:8" ht="12">
      <c r="A17" t="s">
        <v>56</v>
      </c>
      <c r="B17" t="s">
        <v>57</v>
      </c>
      <c r="D17" s="35">
        <v>0.5</v>
      </c>
      <c r="F17" s="1" t="s">
        <v>338</v>
      </c>
      <c r="H17" s="22" t="s">
        <v>454</v>
      </c>
    </row>
    <row r="18" spans="1:13" ht="12">
      <c r="A18" s="34" t="s">
        <v>21</v>
      </c>
      <c r="B18" t="s">
        <v>22</v>
      </c>
      <c r="C18" s="1">
        <v>2</v>
      </c>
      <c r="D18" s="35">
        <v>2</v>
      </c>
      <c r="H18" s="22" t="s">
        <v>38</v>
      </c>
      <c r="I18" s="27" t="s">
        <v>38</v>
      </c>
      <c r="J18" s="27">
        <v>2.125</v>
      </c>
      <c r="K18" s="27" t="s">
        <v>38</v>
      </c>
      <c r="L18" s="27" t="s">
        <v>38</v>
      </c>
      <c r="M18" s="10"/>
    </row>
    <row r="19" spans="1:8" ht="12">
      <c r="A19" t="s">
        <v>238</v>
      </c>
      <c r="B19" t="s">
        <v>239</v>
      </c>
      <c r="D19" s="35">
        <v>0.5</v>
      </c>
      <c r="F19" s="1" t="s">
        <v>338</v>
      </c>
      <c r="H19" s="22" t="s">
        <v>485</v>
      </c>
    </row>
    <row r="20" spans="1:6" ht="12">
      <c r="A20" t="s">
        <v>274</v>
      </c>
      <c r="B20" t="s">
        <v>275</v>
      </c>
      <c r="D20" s="35">
        <v>1</v>
      </c>
      <c r="F20" s="1" t="s">
        <v>338</v>
      </c>
    </row>
    <row r="21" spans="1:13" ht="12">
      <c r="A21" t="s">
        <v>307</v>
      </c>
      <c r="B21" t="s">
        <v>308</v>
      </c>
      <c r="D21" s="35">
        <v>2</v>
      </c>
      <c r="M21" s="27">
        <f>D21/16</f>
        <v>0.125</v>
      </c>
    </row>
    <row r="22" spans="1:8" ht="12">
      <c r="A22" t="s">
        <v>14</v>
      </c>
      <c r="B22" t="s">
        <v>15</v>
      </c>
      <c r="C22" s="1">
        <v>2</v>
      </c>
      <c r="D22" s="35">
        <v>9</v>
      </c>
      <c r="F22" s="1" t="s">
        <v>338</v>
      </c>
      <c r="H22" s="22" t="s">
        <v>489</v>
      </c>
    </row>
    <row r="23" spans="1:9" ht="12">
      <c r="A23" t="s">
        <v>7</v>
      </c>
      <c r="B23" t="s">
        <v>8</v>
      </c>
      <c r="C23" s="1">
        <v>4</v>
      </c>
      <c r="D23" s="35">
        <v>14</v>
      </c>
      <c r="H23" s="27">
        <v>2.4375</v>
      </c>
      <c r="I23" s="27">
        <v>2.4375</v>
      </c>
    </row>
    <row r="24" spans="1:13" ht="12">
      <c r="A24" t="s">
        <v>514</v>
      </c>
      <c r="B24" t="s">
        <v>460</v>
      </c>
      <c r="C24" s="1">
        <v>1</v>
      </c>
      <c r="D24" s="35">
        <v>4</v>
      </c>
      <c r="M24" s="27">
        <f>C24+D24/16</f>
        <v>1.25</v>
      </c>
    </row>
    <row r="25" spans="1:12" ht="12">
      <c r="A25" t="s">
        <v>9</v>
      </c>
      <c r="B25" t="s">
        <v>10</v>
      </c>
      <c r="C25" s="1">
        <v>1</v>
      </c>
      <c r="D25" s="35"/>
      <c r="K25" s="27">
        <v>0.5</v>
      </c>
      <c r="L25" s="27">
        <v>0.5</v>
      </c>
    </row>
    <row r="26" spans="1:13" ht="12">
      <c r="A26" t="s">
        <v>2</v>
      </c>
      <c r="B26" t="s">
        <v>3</v>
      </c>
      <c r="D26" s="35">
        <v>1</v>
      </c>
      <c r="M26" s="10"/>
    </row>
    <row r="27" spans="1:8" ht="12">
      <c r="A27" t="s">
        <v>17</v>
      </c>
      <c r="B27" t="s">
        <v>18</v>
      </c>
      <c r="D27" s="35">
        <v>2</v>
      </c>
      <c r="F27" s="1" t="s">
        <v>338</v>
      </c>
      <c r="H27" s="22" t="s">
        <v>492</v>
      </c>
    </row>
    <row r="28" spans="1:13" ht="12">
      <c r="A28" t="s">
        <v>17</v>
      </c>
      <c r="B28" t="s">
        <v>450</v>
      </c>
      <c r="D28" s="35">
        <v>0.25</v>
      </c>
      <c r="F28" s="1" t="s">
        <v>338</v>
      </c>
      <c r="H28" s="11" t="s">
        <v>451</v>
      </c>
      <c r="I28" s="1"/>
      <c r="K28" s="1"/>
      <c r="M28" s="10"/>
    </row>
    <row r="29" spans="1:13" ht="12">
      <c r="A29" t="s">
        <v>12</v>
      </c>
      <c r="B29" t="s">
        <v>13</v>
      </c>
      <c r="D29" s="35">
        <v>5</v>
      </c>
      <c r="H29" s="27">
        <v>0</v>
      </c>
      <c r="M29" s="27">
        <f>D29/16</f>
        <v>0.3125</v>
      </c>
    </row>
    <row r="30" spans="1:8" ht="12">
      <c r="A30" t="s">
        <v>5</v>
      </c>
      <c r="B30" t="s">
        <v>6</v>
      </c>
      <c r="D30" s="35">
        <v>4</v>
      </c>
      <c r="F30" s="1" t="s">
        <v>338</v>
      </c>
      <c r="H30" s="22" t="s">
        <v>459</v>
      </c>
    </row>
    <row r="31" spans="1:12" ht="12">
      <c r="A31" t="s">
        <v>51</v>
      </c>
      <c r="B31" t="s">
        <v>52</v>
      </c>
      <c r="D31" s="35">
        <v>15</v>
      </c>
      <c r="H31" s="27">
        <v>0.3125</v>
      </c>
      <c r="I31" s="27">
        <v>0.3125</v>
      </c>
      <c r="J31" s="27">
        <v>0.3125</v>
      </c>
      <c r="K31" s="27" t="s">
        <v>38</v>
      </c>
      <c r="L31" s="27" t="s">
        <v>38</v>
      </c>
    </row>
    <row r="32" spans="1:8" ht="12">
      <c r="A32" t="s">
        <v>305</v>
      </c>
      <c r="B32" t="s">
        <v>306</v>
      </c>
      <c r="C32" s="1">
        <v>23</v>
      </c>
      <c r="D32" s="35">
        <v>12</v>
      </c>
      <c r="F32" s="1" t="s">
        <v>497</v>
      </c>
      <c r="H32" s="27">
        <v>17.8125</v>
      </c>
    </row>
    <row r="33" spans="1:8" ht="12">
      <c r="A33" t="s">
        <v>68</v>
      </c>
      <c r="B33" t="s">
        <v>69</v>
      </c>
      <c r="C33" s="1">
        <v>2</v>
      </c>
      <c r="D33" s="35">
        <v>0</v>
      </c>
      <c r="F33" s="1" t="s">
        <v>338</v>
      </c>
      <c r="H33" s="22" t="s">
        <v>455</v>
      </c>
    </row>
    <row r="34" spans="1:9" ht="12">
      <c r="A34" t="s">
        <v>366</v>
      </c>
      <c r="B34" t="s">
        <v>249</v>
      </c>
      <c r="C34" s="1">
        <v>2</v>
      </c>
      <c r="D34" s="35">
        <v>4</v>
      </c>
      <c r="H34" s="27">
        <v>0.75</v>
      </c>
      <c r="I34" s="27">
        <v>1.5</v>
      </c>
    </row>
    <row r="35" spans="1:8" ht="12">
      <c r="A35" t="s">
        <v>176</v>
      </c>
      <c r="B35" t="s">
        <v>902</v>
      </c>
      <c r="D35" s="35">
        <v>0.25</v>
      </c>
      <c r="F35" s="1" t="s">
        <v>463</v>
      </c>
      <c r="H35" s="22" t="s">
        <v>474</v>
      </c>
    </row>
    <row r="36" spans="1:8" ht="12">
      <c r="A36" t="s">
        <v>742</v>
      </c>
      <c r="B36" t="s">
        <v>321</v>
      </c>
      <c r="D36" s="35">
        <v>8</v>
      </c>
      <c r="H36" s="22">
        <v>0.5</v>
      </c>
    </row>
    <row r="37" spans="1:12" ht="12">
      <c r="A37" t="s">
        <v>45</v>
      </c>
      <c r="B37" t="s">
        <v>46</v>
      </c>
      <c r="D37" s="35">
        <v>8</v>
      </c>
      <c r="H37" s="27">
        <v>0.16666666666666666</v>
      </c>
      <c r="I37" s="27">
        <v>0.16666666666666666</v>
      </c>
      <c r="J37" s="27">
        <v>0</v>
      </c>
      <c r="K37" s="27">
        <v>0</v>
      </c>
      <c r="L37" s="27">
        <v>0.16666666666666666</v>
      </c>
    </row>
    <row r="38" spans="1:11" ht="12">
      <c r="A38" t="s">
        <v>43</v>
      </c>
      <c r="B38" t="s">
        <v>44</v>
      </c>
      <c r="C38" s="1">
        <v>10</v>
      </c>
      <c r="D38" s="35">
        <v>6</v>
      </c>
      <c r="H38" s="22">
        <v>6.916666666666666</v>
      </c>
      <c r="K38" s="27">
        <v>3.458333333333333</v>
      </c>
    </row>
    <row r="39" spans="1:12" ht="12">
      <c r="A39" t="s">
        <v>434</v>
      </c>
      <c r="B39" t="s">
        <v>47</v>
      </c>
      <c r="C39" s="1">
        <v>1</v>
      </c>
      <c r="D39" s="35">
        <v>2</v>
      </c>
      <c r="K39" s="27">
        <v>0.5625</v>
      </c>
      <c r="L39" s="27">
        <v>0.5625</v>
      </c>
    </row>
    <row r="40" spans="1:10" ht="12">
      <c r="A40" s="32" t="s">
        <v>787</v>
      </c>
      <c r="B40" s="33" t="s">
        <v>236</v>
      </c>
      <c r="C40" s="1">
        <v>5</v>
      </c>
      <c r="D40" s="35">
        <v>10</v>
      </c>
      <c r="H40" s="22">
        <v>0.13</v>
      </c>
      <c r="I40" s="27">
        <v>2.75</v>
      </c>
      <c r="J40" s="27">
        <v>2.75</v>
      </c>
    </row>
    <row r="41" spans="1:8" ht="12">
      <c r="A41" t="s">
        <v>196</v>
      </c>
      <c r="B41" t="s">
        <v>197</v>
      </c>
      <c r="D41" s="35">
        <v>1</v>
      </c>
      <c r="F41" s="1" t="s">
        <v>338</v>
      </c>
      <c r="H41" s="22" t="s">
        <v>480</v>
      </c>
    </row>
    <row r="42" spans="1:13" ht="12">
      <c r="A42" t="s">
        <v>191</v>
      </c>
      <c r="B42" t="s">
        <v>1056</v>
      </c>
      <c r="D42" s="35">
        <v>1</v>
      </c>
      <c r="M42" s="27">
        <f>D42/16</f>
        <v>0.0625</v>
      </c>
    </row>
    <row r="43" spans="1:8" ht="12">
      <c r="A43" t="s">
        <v>312</v>
      </c>
      <c r="B43" t="s">
        <v>313</v>
      </c>
      <c r="D43" s="35">
        <v>4</v>
      </c>
      <c r="F43" s="1" t="s">
        <v>338</v>
      </c>
      <c r="H43" s="22" t="s">
        <v>461</v>
      </c>
    </row>
    <row r="44" spans="1:8" ht="12">
      <c r="A44" t="s">
        <v>76</v>
      </c>
      <c r="B44" t="s">
        <v>77</v>
      </c>
      <c r="D44" s="35">
        <v>12</v>
      </c>
      <c r="F44" s="1" t="s">
        <v>338</v>
      </c>
      <c r="H44" s="22" t="s">
        <v>456</v>
      </c>
    </row>
    <row r="45" spans="1:4" ht="12">
      <c r="A45" t="s">
        <v>286</v>
      </c>
      <c r="B45" t="s">
        <v>287</v>
      </c>
      <c r="D45" s="35">
        <v>0.25</v>
      </c>
    </row>
    <row r="46" spans="1:13" ht="12">
      <c r="A46" t="s">
        <v>116</v>
      </c>
      <c r="B46" t="s">
        <v>117</v>
      </c>
      <c r="D46" s="35">
        <v>3</v>
      </c>
      <c r="M46" s="27">
        <f>D46/16</f>
        <v>0.1875</v>
      </c>
    </row>
    <row r="47" spans="1:6" ht="12">
      <c r="A47" t="s">
        <v>821</v>
      </c>
      <c r="B47" t="s">
        <v>276</v>
      </c>
      <c r="D47" s="35">
        <v>0.5</v>
      </c>
      <c r="F47" s="1" t="s">
        <v>338</v>
      </c>
    </row>
    <row r="48" spans="1:6" ht="12">
      <c r="A48" t="s">
        <v>62</v>
      </c>
      <c r="B48" t="s">
        <v>63</v>
      </c>
      <c r="C48" s="1">
        <v>1</v>
      </c>
      <c r="D48" s="35">
        <v>2</v>
      </c>
      <c r="F48" s="1" t="s">
        <v>338</v>
      </c>
    </row>
    <row r="49" spans="1:11" ht="12">
      <c r="A49" t="s">
        <v>64</v>
      </c>
      <c r="B49" t="s">
        <v>65</v>
      </c>
      <c r="C49" s="1">
        <v>1</v>
      </c>
      <c r="D49" s="35">
        <v>5</v>
      </c>
      <c r="H49" s="27">
        <v>0.65625</v>
      </c>
      <c r="K49" s="27">
        <v>0.65625</v>
      </c>
    </row>
    <row r="50" spans="1:10" ht="12">
      <c r="A50" t="s">
        <v>138</v>
      </c>
      <c r="B50" t="s">
        <v>139</v>
      </c>
      <c r="D50" s="35">
        <v>1</v>
      </c>
      <c r="J50" s="27">
        <v>0.0625</v>
      </c>
    </row>
    <row r="51" spans="1:8" ht="12">
      <c r="A51" t="s">
        <v>82</v>
      </c>
      <c r="B51" t="s">
        <v>83</v>
      </c>
      <c r="D51" s="35">
        <v>0.01</v>
      </c>
      <c r="F51" s="1" t="s">
        <v>338</v>
      </c>
      <c r="H51" s="22" t="s">
        <v>458</v>
      </c>
    </row>
    <row r="52" spans="1:8" ht="12">
      <c r="A52" t="s">
        <v>438</v>
      </c>
      <c r="B52" t="s">
        <v>314</v>
      </c>
      <c r="D52" s="35">
        <v>0.5</v>
      </c>
      <c r="F52" s="1" t="s">
        <v>338</v>
      </c>
      <c r="H52" s="22" t="s">
        <v>500</v>
      </c>
    </row>
    <row r="53" spans="1:8" ht="12">
      <c r="A53" t="s">
        <v>243</v>
      </c>
      <c r="B53" t="s">
        <v>244</v>
      </c>
      <c r="C53" s="1">
        <v>1</v>
      </c>
      <c r="D53" s="35">
        <v>14</v>
      </c>
      <c r="F53" s="1" t="s">
        <v>338</v>
      </c>
      <c r="H53" s="22" t="s">
        <v>487</v>
      </c>
    </row>
    <row r="54" spans="1:10" ht="12">
      <c r="A54" t="s">
        <v>189</v>
      </c>
      <c r="B54" t="s">
        <v>361</v>
      </c>
      <c r="C54" s="1">
        <v>55.9</v>
      </c>
      <c r="D54" s="35"/>
      <c r="I54" s="27">
        <v>27.95</v>
      </c>
      <c r="J54" s="27">
        <v>27.95</v>
      </c>
    </row>
    <row r="55" spans="1:12" ht="12">
      <c r="A55" t="s">
        <v>53</v>
      </c>
      <c r="B55" t="s">
        <v>54</v>
      </c>
      <c r="C55" s="1">
        <v>33</v>
      </c>
      <c r="D55" s="35">
        <v>13</v>
      </c>
      <c r="H55" s="27">
        <v>27.05</v>
      </c>
      <c r="I55" s="27">
        <v>0</v>
      </c>
      <c r="J55" s="27">
        <v>6.7625</v>
      </c>
      <c r="K55" s="27" t="s">
        <v>38</v>
      </c>
      <c r="L55" s="27" t="s">
        <v>38</v>
      </c>
    </row>
    <row r="56" spans="1:11" ht="12">
      <c r="A56" t="s">
        <v>250</v>
      </c>
      <c r="B56" t="s">
        <v>251</v>
      </c>
      <c r="C56" s="1">
        <v>2</v>
      </c>
      <c r="D56" s="35">
        <v>12</v>
      </c>
      <c r="H56" s="27">
        <v>1.8333333333333333</v>
      </c>
      <c r="K56" s="27">
        <v>0.9166666666666666</v>
      </c>
    </row>
    <row r="57" spans="1:11" ht="12">
      <c r="A57" t="s">
        <v>294</v>
      </c>
      <c r="B57" t="s">
        <v>295</v>
      </c>
      <c r="C57" s="1">
        <v>3</v>
      </c>
      <c r="D57" s="35">
        <v>5</v>
      </c>
      <c r="H57" s="27">
        <v>2.208333333333333</v>
      </c>
      <c r="K57" s="27">
        <v>1.1041666666666665</v>
      </c>
    </row>
    <row r="58" spans="1:12" ht="12">
      <c r="A58" t="s">
        <v>223</v>
      </c>
      <c r="B58" t="s">
        <v>224</v>
      </c>
      <c r="C58" s="1">
        <v>4</v>
      </c>
      <c r="D58" s="35"/>
      <c r="H58" s="27">
        <v>0.8</v>
      </c>
      <c r="I58" s="27">
        <v>0.8</v>
      </c>
      <c r="J58" s="27">
        <v>0.8</v>
      </c>
      <c r="K58" s="27">
        <v>0.8</v>
      </c>
      <c r="L58" s="27">
        <v>0.8</v>
      </c>
    </row>
    <row r="59" spans="1:8" ht="12">
      <c r="A59" t="s">
        <v>215</v>
      </c>
      <c r="B59" t="s">
        <v>216</v>
      </c>
      <c r="C59" s="1">
        <v>8</v>
      </c>
      <c r="D59" s="35"/>
      <c r="H59" s="27">
        <v>8</v>
      </c>
    </row>
    <row r="60" spans="1:11" ht="12">
      <c r="A60" t="s">
        <v>288</v>
      </c>
      <c r="B60" t="s">
        <v>289</v>
      </c>
      <c r="C60" s="1">
        <v>2</v>
      </c>
      <c r="D60" s="35">
        <v>7</v>
      </c>
      <c r="H60" s="27">
        <v>1.625</v>
      </c>
      <c r="K60" s="27">
        <v>0.8125</v>
      </c>
    </row>
    <row r="61" spans="1:10" ht="12">
      <c r="A61" t="s">
        <v>94</v>
      </c>
      <c r="B61" t="s">
        <v>95</v>
      </c>
      <c r="D61" s="35">
        <v>13</v>
      </c>
      <c r="H61" s="27">
        <v>0.40625</v>
      </c>
      <c r="J61" s="27">
        <v>0.40625</v>
      </c>
    </row>
    <row r="62" spans="1:13" ht="12">
      <c r="A62" t="s">
        <v>107</v>
      </c>
      <c r="B62" t="s">
        <v>405</v>
      </c>
      <c r="D62" s="35">
        <v>0.25</v>
      </c>
      <c r="M62" s="27">
        <f>D62/16</f>
        <v>0.015625</v>
      </c>
    </row>
    <row r="63" spans="1:8" ht="12">
      <c r="A63" t="s">
        <v>101</v>
      </c>
      <c r="B63" t="s">
        <v>102</v>
      </c>
      <c r="D63" s="35">
        <v>8</v>
      </c>
      <c r="F63" s="1" t="s">
        <v>338</v>
      </c>
      <c r="H63" s="22" t="s">
        <v>461</v>
      </c>
    </row>
    <row r="64" spans="1:6" ht="12">
      <c r="A64" t="s">
        <v>66</v>
      </c>
      <c r="B64" t="s">
        <v>67</v>
      </c>
      <c r="D64" s="35">
        <v>1</v>
      </c>
      <c r="F64" s="1" t="s">
        <v>338</v>
      </c>
    </row>
    <row r="65" spans="1:8" ht="12">
      <c r="A65" t="s">
        <v>211</v>
      </c>
      <c r="B65" t="s">
        <v>212</v>
      </c>
      <c r="D65" s="35">
        <v>3</v>
      </c>
      <c r="F65" s="1" t="s">
        <v>338</v>
      </c>
      <c r="H65" s="22" t="s">
        <v>481</v>
      </c>
    </row>
    <row r="66" spans="1:13" ht="12">
      <c r="A66" t="s">
        <v>213</v>
      </c>
      <c r="B66" t="s">
        <v>214</v>
      </c>
      <c r="D66" s="35">
        <v>0.25</v>
      </c>
      <c r="H66" s="27"/>
      <c r="M66" s="27">
        <f>D66/16</f>
        <v>0.015625</v>
      </c>
    </row>
    <row r="67" spans="1:10" ht="12">
      <c r="A67" t="s">
        <v>279</v>
      </c>
      <c r="B67" t="s">
        <v>903</v>
      </c>
      <c r="D67" s="35">
        <v>2</v>
      </c>
      <c r="J67" s="27">
        <v>0.125</v>
      </c>
    </row>
    <row r="68" spans="1:12" ht="12">
      <c r="A68" t="s">
        <v>253</v>
      </c>
      <c r="B68" t="s">
        <v>254</v>
      </c>
      <c r="D68" s="35">
        <v>4</v>
      </c>
      <c r="K68" s="27">
        <v>0.125</v>
      </c>
      <c r="L68" s="27">
        <v>0.125</v>
      </c>
    </row>
    <row r="69" spans="1:13" ht="12">
      <c r="A69" t="s">
        <v>105</v>
      </c>
      <c r="B69" t="s">
        <v>106</v>
      </c>
      <c r="D69" s="35">
        <v>3</v>
      </c>
      <c r="M69" s="27">
        <f>D69/16</f>
        <v>0.1875</v>
      </c>
    </row>
    <row r="70" spans="1:8" ht="12">
      <c r="A70" t="s">
        <v>826</v>
      </c>
      <c r="B70" t="s">
        <v>478</v>
      </c>
      <c r="D70" s="35">
        <v>1</v>
      </c>
      <c r="F70" s="1" t="s">
        <v>338</v>
      </c>
      <c r="H70" s="22" t="s">
        <v>479</v>
      </c>
    </row>
    <row r="71" spans="1:8" ht="12">
      <c r="A71" t="s">
        <v>322</v>
      </c>
      <c r="B71" t="s">
        <v>323</v>
      </c>
      <c r="D71" s="35">
        <v>8</v>
      </c>
      <c r="H71" s="27">
        <v>0.5</v>
      </c>
    </row>
    <row r="72" spans="1:10" ht="12">
      <c r="A72" t="s">
        <v>298</v>
      </c>
      <c r="B72" t="s">
        <v>299</v>
      </c>
      <c r="C72" s="1">
        <v>3</v>
      </c>
      <c r="D72" s="35">
        <v>2</v>
      </c>
      <c r="J72" s="27">
        <v>3.125</v>
      </c>
    </row>
    <row r="73" spans="1:10" ht="12">
      <c r="A73" t="s">
        <v>90</v>
      </c>
      <c r="B73" t="s">
        <v>91</v>
      </c>
      <c r="C73" s="1">
        <v>7</v>
      </c>
      <c r="D73" s="35">
        <v>12</v>
      </c>
      <c r="H73" s="27">
        <v>5.166666666666666</v>
      </c>
      <c r="I73" s="27">
        <v>1.2916666666666665</v>
      </c>
      <c r="J73" s="27">
        <v>1.2916666666666665</v>
      </c>
    </row>
    <row r="74" spans="1:13" ht="12">
      <c r="A74" t="s">
        <v>0</v>
      </c>
      <c r="B74" t="s">
        <v>391</v>
      </c>
      <c r="D74" s="35">
        <v>1</v>
      </c>
      <c r="M74" s="10">
        <f>D74/16</f>
        <v>0.0625</v>
      </c>
    </row>
    <row r="75" spans="1:13" ht="12">
      <c r="A75" t="s">
        <v>123</v>
      </c>
      <c r="B75" t="s">
        <v>124</v>
      </c>
      <c r="D75" s="35">
        <v>1</v>
      </c>
      <c r="M75" s="27">
        <f>D75/16</f>
        <v>0.0625</v>
      </c>
    </row>
    <row r="76" spans="1:8" ht="12">
      <c r="A76" t="s">
        <v>270</v>
      </c>
      <c r="B76" t="s">
        <v>271</v>
      </c>
      <c r="D76" s="35">
        <v>1</v>
      </c>
      <c r="F76" s="1" t="s">
        <v>338</v>
      </c>
      <c r="H76" s="22" t="s">
        <v>494</v>
      </c>
    </row>
    <row r="77" spans="1:12" ht="12">
      <c r="A77" t="s">
        <v>266</v>
      </c>
      <c r="B77" t="s">
        <v>493</v>
      </c>
      <c r="C77" s="1">
        <v>3</v>
      </c>
      <c r="D77" s="35">
        <v>0</v>
      </c>
      <c r="H77" s="27">
        <v>0.75</v>
      </c>
      <c r="I77" s="27">
        <v>0.75</v>
      </c>
      <c r="K77" s="27">
        <v>0.75</v>
      </c>
      <c r="L77" s="27">
        <v>0.75</v>
      </c>
    </row>
    <row r="78" spans="1:9" ht="12">
      <c r="A78" t="s">
        <v>268</v>
      </c>
      <c r="B78" t="s">
        <v>269</v>
      </c>
      <c r="D78" s="35">
        <v>4</v>
      </c>
      <c r="H78" s="27">
        <v>0.125</v>
      </c>
      <c r="I78" s="27">
        <v>0.125</v>
      </c>
    </row>
    <row r="79" spans="1:12" ht="12">
      <c r="A79" t="s">
        <v>39</v>
      </c>
      <c r="B79" t="s">
        <v>40</v>
      </c>
      <c r="D79" s="35">
        <v>13</v>
      </c>
      <c r="H79" s="27">
        <v>0.5416666666666666</v>
      </c>
      <c r="I79" s="27" t="s">
        <v>38</v>
      </c>
      <c r="J79" s="27" t="s">
        <v>38</v>
      </c>
      <c r="K79" s="27">
        <v>0.2708333333333333</v>
      </c>
      <c r="L79" s="27" t="s">
        <v>38</v>
      </c>
    </row>
    <row r="80" spans="1:13" ht="12">
      <c r="A80" t="s">
        <v>33</v>
      </c>
      <c r="B80" t="s">
        <v>34</v>
      </c>
      <c r="D80" s="35">
        <v>0.25</v>
      </c>
      <c r="F80" s="1" t="s">
        <v>338</v>
      </c>
      <c r="H80" s="22" t="s">
        <v>452</v>
      </c>
      <c r="M80" s="10"/>
    </row>
    <row r="81" spans="1:8" ht="12">
      <c r="A81" t="s">
        <v>824</v>
      </c>
      <c r="B81" t="s">
        <v>818</v>
      </c>
      <c r="D81" s="35">
        <v>0.5</v>
      </c>
      <c r="F81" s="1" t="s">
        <v>338</v>
      </c>
      <c r="H81" s="22" t="s">
        <v>484</v>
      </c>
    </row>
    <row r="82" spans="1:10" ht="12">
      <c r="A82" t="s">
        <v>148</v>
      </c>
      <c r="B82" t="s">
        <v>149</v>
      </c>
      <c r="C82" s="1">
        <v>11</v>
      </c>
      <c r="D82" s="35">
        <v>10</v>
      </c>
      <c r="H82" s="27">
        <v>5.8125</v>
      </c>
      <c r="I82" s="27">
        <v>2.90625</v>
      </c>
      <c r="J82" s="27">
        <v>2.90625</v>
      </c>
    </row>
    <row r="83" spans="1:10" ht="12">
      <c r="A83" t="s">
        <v>88</v>
      </c>
      <c r="B83" t="s">
        <v>89</v>
      </c>
      <c r="C83" s="1">
        <v>3</v>
      </c>
      <c r="D83" s="35"/>
      <c r="H83" s="27">
        <v>0.5</v>
      </c>
      <c r="I83" s="27">
        <v>0.5</v>
      </c>
      <c r="J83" s="27">
        <v>2</v>
      </c>
    </row>
    <row r="84" spans="1:12" ht="12">
      <c r="A84" t="s">
        <v>817</v>
      </c>
      <c r="B84" t="s">
        <v>35</v>
      </c>
      <c r="D84" s="35">
        <v>0.5</v>
      </c>
      <c r="H84" s="22" t="s">
        <v>38</v>
      </c>
      <c r="I84" s="27" t="s">
        <v>38</v>
      </c>
      <c r="J84" s="27" t="s">
        <v>38</v>
      </c>
      <c r="K84" s="27" t="s">
        <v>38</v>
      </c>
      <c r="L84" s="27" t="s">
        <v>38</v>
      </c>
    </row>
    <row r="85" spans="1:8" ht="12">
      <c r="A85" t="s">
        <v>200</v>
      </c>
      <c r="B85" t="s">
        <v>201</v>
      </c>
      <c r="C85" s="1">
        <v>2</v>
      </c>
      <c r="D85" s="35">
        <v>11</v>
      </c>
      <c r="F85" s="1" t="s">
        <v>338</v>
      </c>
      <c r="H85" s="22" t="s">
        <v>465</v>
      </c>
    </row>
    <row r="86" spans="1:12" ht="12">
      <c r="A86" t="s">
        <v>233</v>
      </c>
      <c r="B86" t="s">
        <v>234</v>
      </c>
      <c r="C86" s="1">
        <v>4</v>
      </c>
      <c r="D86" s="35">
        <v>7</v>
      </c>
      <c r="H86" s="27">
        <v>0.8875</v>
      </c>
      <c r="I86" s="27">
        <v>0.8875</v>
      </c>
      <c r="J86" s="27">
        <v>0.8875</v>
      </c>
      <c r="K86" s="27">
        <v>0.8875</v>
      </c>
      <c r="L86" s="27">
        <v>0.8875</v>
      </c>
    </row>
    <row r="87" spans="1:10" ht="12">
      <c r="A87" t="s">
        <v>231</v>
      </c>
      <c r="B87" t="s">
        <v>232</v>
      </c>
      <c r="C87" s="1">
        <v>19</v>
      </c>
      <c r="D87" s="35">
        <v>2</v>
      </c>
      <c r="H87" s="27">
        <v>6.375</v>
      </c>
      <c r="I87" s="27">
        <v>6.375</v>
      </c>
      <c r="J87" s="27">
        <v>6.375</v>
      </c>
    </row>
    <row r="88" spans="1:8" ht="12">
      <c r="A88" t="s">
        <v>74</v>
      </c>
      <c r="B88" t="s">
        <v>75</v>
      </c>
      <c r="D88" s="35">
        <v>2</v>
      </c>
      <c r="F88" s="1" t="s">
        <v>338</v>
      </c>
      <c r="H88" s="22" t="s">
        <v>456</v>
      </c>
    </row>
    <row r="89" spans="1:12" ht="12">
      <c r="A89" t="s">
        <v>205</v>
      </c>
      <c r="B89" t="s">
        <v>206</v>
      </c>
      <c r="C89" s="1">
        <v>2</v>
      </c>
      <c r="D89" s="35">
        <v>13</v>
      </c>
      <c r="L89" s="27">
        <v>2.8125</v>
      </c>
    </row>
    <row r="90" spans="1:8" ht="12">
      <c r="A90" t="s">
        <v>828</v>
      </c>
      <c r="B90" t="s">
        <v>122</v>
      </c>
      <c r="D90" s="35">
        <v>0.5</v>
      </c>
      <c r="F90" s="1" t="s">
        <v>463</v>
      </c>
      <c r="H90" s="22" t="s">
        <v>1057</v>
      </c>
    </row>
    <row r="91" spans="1:13" ht="12">
      <c r="A91" t="s">
        <v>130</v>
      </c>
      <c r="B91" t="s">
        <v>131</v>
      </c>
      <c r="D91" s="35">
        <v>0.25</v>
      </c>
      <c r="M91" s="27">
        <f>D91/16</f>
        <v>0.015625</v>
      </c>
    </row>
    <row r="92" spans="1:8" ht="12">
      <c r="A92" t="s">
        <v>103</v>
      </c>
      <c r="B92" t="s">
        <v>104</v>
      </c>
      <c r="D92" s="35">
        <v>0.5</v>
      </c>
      <c r="F92" s="1" t="s">
        <v>338</v>
      </c>
      <c r="H92" s="22" t="s">
        <v>462</v>
      </c>
    </row>
    <row r="93" spans="1:8" ht="12">
      <c r="A93" t="s">
        <v>140</v>
      </c>
      <c r="B93" t="s">
        <v>141</v>
      </c>
      <c r="D93" s="35">
        <v>0.5</v>
      </c>
      <c r="F93" s="1" t="s">
        <v>338</v>
      </c>
      <c r="H93" s="22" t="s">
        <v>466</v>
      </c>
    </row>
    <row r="94" spans="1:8" ht="12">
      <c r="A94" t="s">
        <v>160</v>
      </c>
      <c r="B94" t="s">
        <v>161</v>
      </c>
      <c r="D94" s="35">
        <v>2</v>
      </c>
      <c r="F94" s="1" t="s">
        <v>338</v>
      </c>
      <c r="H94" s="22" t="s">
        <v>470</v>
      </c>
    </row>
    <row r="95" spans="1:8" ht="12">
      <c r="A95" t="s">
        <v>156</v>
      </c>
      <c r="B95" t="s">
        <v>157</v>
      </c>
      <c r="D95" s="35">
        <v>2</v>
      </c>
      <c r="F95" s="1" t="s">
        <v>338</v>
      </c>
      <c r="H95" s="22" t="s">
        <v>469</v>
      </c>
    </row>
    <row r="96" spans="1:8" ht="12">
      <c r="A96" t="s">
        <v>292</v>
      </c>
      <c r="B96" t="s">
        <v>293</v>
      </c>
      <c r="D96" s="35">
        <v>5</v>
      </c>
      <c r="F96" s="1" t="s">
        <v>338</v>
      </c>
      <c r="H96" s="30" t="s">
        <v>496</v>
      </c>
    </row>
    <row r="97" spans="1:13" ht="12">
      <c r="A97" t="s">
        <v>25</v>
      </c>
      <c r="B97" t="s">
        <v>26</v>
      </c>
      <c r="C97" s="1">
        <v>8</v>
      </c>
      <c r="D97" s="35"/>
      <c r="H97" s="27">
        <v>4</v>
      </c>
      <c r="K97" s="27">
        <v>4</v>
      </c>
      <c r="L97" s="27" t="s">
        <v>38</v>
      </c>
      <c r="M97" s="10"/>
    </row>
    <row r="98" spans="1:10" ht="12">
      <c r="A98" t="s">
        <v>168</v>
      </c>
      <c r="B98" t="s">
        <v>169</v>
      </c>
      <c r="C98" s="1">
        <v>2</v>
      </c>
      <c r="D98" s="35">
        <v>6</v>
      </c>
      <c r="H98" s="27">
        <v>0.7916666666666666</v>
      </c>
      <c r="I98" s="27">
        <v>0.7916666666666666</v>
      </c>
      <c r="J98" s="27">
        <v>0.7916666666666666</v>
      </c>
    </row>
    <row r="99" spans="1:8" ht="12">
      <c r="A99" t="s">
        <v>110</v>
      </c>
      <c r="B99" t="s">
        <v>111</v>
      </c>
      <c r="D99" s="35">
        <v>1</v>
      </c>
      <c r="F99" s="1" t="s">
        <v>338</v>
      </c>
      <c r="H99" s="22" t="s">
        <v>461</v>
      </c>
    </row>
    <row r="100" spans="1:12" ht="12">
      <c r="A100" t="s">
        <v>430</v>
      </c>
      <c r="B100" t="s">
        <v>237</v>
      </c>
      <c r="D100" s="35">
        <v>1</v>
      </c>
      <c r="F100" s="1" t="s">
        <v>464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</row>
    <row r="101" spans="1:8" ht="12">
      <c r="A101" t="s">
        <v>162</v>
      </c>
      <c r="B101" t="s">
        <v>163</v>
      </c>
      <c r="D101" s="35">
        <v>3</v>
      </c>
      <c r="F101" s="1" t="s">
        <v>338</v>
      </c>
      <c r="H101" s="22" t="s">
        <v>471</v>
      </c>
    </row>
    <row r="102" spans="1:12" ht="12">
      <c r="A102" t="s">
        <v>395</v>
      </c>
      <c r="B102" t="s">
        <v>48</v>
      </c>
      <c r="D102" s="35">
        <v>3</v>
      </c>
      <c r="F102" s="1" t="s">
        <v>433</v>
      </c>
      <c r="H102" s="27" t="s">
        <v>38</v>
      </c>
      <c r="I102" s="27" t="s">
        <v>38</v>
      </c>
      <c r="J102" s="27" t="s">
        <v>38</v>
      </c>
      <c r="K102" s="27" t="s">
        <v>38</v>
      </c>
      <c r="L102" s="27" t="s">
        <v>38</v>
      </c>
    </row>
    <row r="103" spans="1:12" ht="12">
      <c r="A103" t="s">
        <v>220</v>
      </c>
      <c r="B103" t="s">
        <v>221</v>
      </c>
      <c r="C103" s="1">
        <v>17</v>
      </c>
      <c r="D103" s="35"/>
      <c r="H103" s="27">
        <v>3.4</v>
      </c>
      <c r="I103" s="27">
        <v>3.4</v>
      </c>
      <c r="J103" s="27">
        <v>3.4</v>
      </c>
      <c r="K103" s="27">
        <v>3.4</v>
      </c>
      <c r="L103" s="27">
        <v>3.4</v>
      </c>
    </row>
    <row r="104" spans="1:13" ht="12">
      <c r="A104" t="s">
        <v>407</v>
      </c>
      <c r="B104" t="s">
        <v>408</v>
      </c>
      <c r="D104" s="35">
        <v>1</v>
      </c>
      <c r="M104" s="27">
        <f>D104/16</f>
        <v>0.0625</v>
      </c>
    </row>
    <row r="105" spans="1:12" ht="12">
      <c r="A105" t="s">
        <v>402</v>
      </c>
      <c r="B105" t="s">
        <v>97</v>
      </c>
      <c r="C105" s="1">
        <v>4</v>
      </c>
      <c r="D105" s="35">
        <v>15</v>
      </c>
      <c r="H105" s="27">
        <v>1.629375</v>
      </c>
      <c r="J105" s="27">
        <v>1.6458333333333333</v>
      </c>
      <c r="L105" s="27">
        <v>1.629375</v>
      </c>
    </row>
    <row r="106" spans="1:10" ht="12">
      <c r="A106" t="s">
        <v>437</v>
      </c>
      <c r="B106" t="s">
        <v>303</v>
      </c>
      <c r="C106" s="1">
        <v>1</v>
      </c>
      <c r="D106" s="35">
        <v>9</v>
      </c>
      <c r="I106" s="27">
        <v>0.78125</v>
      </c>
      <c r="J106" s="27">
        <v>0.78125</v>
      </c>
    </row>
    <row r="107" spans="1:10" ht="12">
      <c r="A107" t="s">
        <v>217</v>
      </c>
      <c r="B107" t="s">
        <v>218</v>
      </c>
      <c r="C107" s="1">
        <v>12</v>
      </c>
      <c r="D107" s="35">
        <v>8</v>
      </c>
      <c r="H107" s="27">
        <v>3.125</v>
      </c>
      <c r="I107" s="27">
        <v>6.25</v>
      </c>
      <c r="J107" s="27">
        <v>3.125</v>
      </c>
    </row>
    <row r="108" spans="1:8" ht="12">
      <c r="A108" t="s">
        <v>180</v>
      </c>
      <c r="B108" t="s">
        <v>181</v>
      </c>
      <c r="D108" s="35">
        <v>0.5</v>
      </c>
      <c r="F108" s="1" t="s">
        <v>338</v>
      </c>
      <c r="H108" s="22" t="s">
        <v>475</v>
      </c>
    </row>
    <row r="109" spans="1:13" ht="12">
      <c r="A109" t="s">
        <v>425</v>
      </c>
      <c r="B109" t="s">
        <v>198</v>
      </c>
      <c r="D109" s="35">
        <v>0.5</v>
      </c>
      <c r="M109" s="27">
        <f>D109/16</f>
        <v>0.03125</v>
      </c>
    </row>
    <row r="110" spans="1:4" ht="12">
      <c r="A110" t="s">
        <v>255</v>
      </c>
      <c r="B110" t="s">
        <v>256</v>
      </c>
      <c r="D110" s="35">
        <v>4</v>
      </c>
    </row>
    <row r="111" spans="1:10" ht="12">
      <c r="A111" t="s">
        <v>207</v>
      </c>
      <c r="B111" t="s">
        <v>208</v>
      </c>
      <c r="C111" s="1">
        <v>15</v>
      </c>
      <c r="D111" s="35">
        <v>6</v>
      </c>
      <c r="H111" s="27">
        <v>5.125</v>
      </c>
      <c r="I111" s="27">
        <v>5.125</v>
      </c>
      <c r="J111" s="27">
        <v>5.125</v>
      </c>
    </row>
    <row r="112" spans="1:10" ht="12">
      <c r="A112" t="s">
        <v>170</v>
      </c>
      <c r="B112" t="s">
        <v>472</v>
      </c>
      <c r="C112" s="1">
        <v>4</v>
      </c>
      <c r="D112" s="35">
        <v>1</v>
      </c>
      <c r="H112" s="27">
        <v>1.3541666666666665</v>
      </c>
      <c r="I112" s="27">
        <v>1.3541666666666665</v>
      </c>
      <c r="J112" s="27">
        <v>1.3541666666666665</v>
      </c>
    </row>
    <row r="113" spans="1:12" ht="12">
      <c r="A113" t="s">
        <v>172</v>
      </c>
      <c r="B113" t="s">
        <v>473</v>
      </c>
      <c r="C113" s="1">
        <v>3</v>
      </c>
      <c r="D113" s="35">
        <v>6</v>
      </c>
      <c r="K113" s="27">
        <v>1.6875</v>
      </c>
      <c r="L113" s="27">
        <v>1.6875</v>
      </c>
    </row>
    <row r="114" spans="1:8" ht="12">
      <c r="A114" t="s">
        <v>325</v>
      </c>
      <c r="B114" t="s">
        <v>326</v>
      </c>
      <c r="C114" s="1">
        <v>7</v>
      </c>
      <c r="D114" s="35">
        <v>14</v>
      </c>
      <c r="F114" s="1" t="s">
        <v>501</v>
      </c>
      <c r="H114" s="27">
        <v>7.875</v>
      </c>
    </row>
    <row r="115" spans="1:11" ht="12">
      <c r="A115" t="s">
        <v>227</v>
      </c>
      <c r="B115" t="s">
        <v>228</v>
      </c>
      <c r="D115" s="35">
        <v>8</v>
      </c>
      <c r="H115" s="27">
        <v>0.3333333333333333</v>
      </c>
      <c r="K115" s="27">
        <v>0.16666666666666666</v>
      </c>
    </row>
    <row r="116" spans="1:13" ht="12">
      <c r="A116" t="s">
        <v>28</v>
      </c>
      <c r="B116" t="s">
        <v>29</v>
      </c>
      <c r="C116" s="1">
        <v>5</v>
      </c>
      <c r="D116" s="35">
        <v>14</v>
      </c>
      <c r="H116" s="27">
        <v>1.175</v>
      </c>
      <c r="I116" s="27">
        <v>1.175</v>
      </c>
      <c r="J116" s="27">
        <v>1.175</v>
      </c>
      <c r="K116" s="27">
        <v>1.175</v>
      </c>
      <c r="L116" s="27">
        <v>1.175</v>
      </c>
      <c r="M116" s="10"/>
    </row>
    <row r="117" spans="1:12" ht="12">
      <c r="A117" t="s">
        <v>277</v>
      </c>
      <c r="B117" t="s">
        <v>278</v>
      </c>
      <c r="C117" s="1">
        <v>2</v>
      </c>
      <c r="D117" s="35">
        <v>9</v>
      </c>
      <c r="H117" s="27">
        <v>0.640625</v>
      </c>
      <c r="J117" s="27">
        <v>0.640625</v>
      </c>
      <c r="K117" s="27">
        <v>0.640625</v>
      </c>
      <c r="L117" s="27">
        <v>0.640625</v>
      </c>
    </row>
    <row r="118" spans="1:8" ht="12">
      <c r="A118" t="s">
        <v>310</v>
      </c>
      <c r="B118" t="s">
        <v>311</v>
      </c>
      <c r="D118" s="35">
        <v>0.5</v>
      </c>
      <c r="F118" s="1" t="s">
        <v>338</v>
      </c>
      <c r="H118" s="22" t="s">
        <v>499</v>
      </c>
    </row>
    <row r="119" spans="1:11" ht="12">
      <c r="A119" t="s">
        <v>84</v>
      </c>
      <c r="B119" t="s">
        <v>85</v>
      </c>
      <c r="C119" s="1">
        <v>1</v>
      </c>
      <c r="D119" s="35">
        <v>12</v>
      </c>
      <c r="H119" s="27">
        <v>0.875</v>
      </c>
      <c r="K119" s="27">
        <v>0.875</v>
      </c>
    </row>
    <row r="120" spans="1:11" ht="12">
      <c r="A120" t="s">
        <v>152</v>
      </c>
      <c r="B120" t="s">
        <v>153</v>
      </c>
      <c r="C120" s="1">
        <v>1</v>
      </c>
      <c r="D120" s="35">
        <v>2</v>
      </c>
      <c r="H120" s="27">
        <v>0.75</v>
      </c>
      <c r="K120" s="27">
        <v>0.375</v>
      </c>
    </row>
    <row r="121" spans="1:8" ht="12">
      <c r="A121" t="s">
        <v>527</v>
      </c>
      <c r="B121" t="s">
        <v>252</v>
      </c>
      <c r="D121" s="35">
        <v>0.5</v>
      </c>
      <c r="F121" s="1" t="s">
        <v>338</v>
      </c>
      <c r="H121" s="22" t="s">
        <v>486</v>
      </c>
    </row>
    <row r="122" spans="1:8" ht="12">
      <c r="A122" t="s">
        <v>491</v>
      </c>
      <c r="B122" t="s">
        <v>265</v>
      </c>
      <c r="D122" s="35">
        <v>4</v>
      </c>
      <c r="H122" s="27">
        <v>0.25</v>
      </c>
    </row>
    <row r="123" spans="1:8" ht="12">
      <c r="A123" t="s">
        <v>229</v>
      </c>
      <c r="B123" t="s">
        <v>230</v>
      </c>
      <c r="C123" s="1">
        <v>1</v>
      </c>
      <c r="D123" s="35">
        <v>5</v>
      </c>
      <c r="H123" s="27">
        <v>1.3125</v>
      </c>
    </row>
    <row r="124" spans="1:10" ht="12">
      <c r="A124" t="s">
        <v>58</v>
      </c>
      <c r="B124" t="s">
        <v>59</v>
      </c>
      <c r="C124" s="1">
        <v>2</v>
      </c>
      <c r="D124" s="35">
        <v>10</v>
      </c>
      <c r="J124" s="27">
        <v>2.625</v>
      </c>
    </row>
    <row r="125" spans="1:12" ht="12">
      <c r="A125" t="s">
        <v>72</v>
      </c>
      <c r="B125" t="s">
        <v>73</v>
      </c>
      <c r="C125" s="1">
        <v>1</v>
      </c>
      <c r="D125" s="35">
        <v>10</v>
      </c>
      <c r="H125" s="27">
        <v>0.325</v>
      </c>
      <c r="I125" s="27">
        <v>0.325</v>
      </c>
      <c r="J125" s="27">
        <v>0.325</v>
      </c>
      <c r="K125" s="27">
        <v>0.325</v>
      </c>
      <c r="L125" s="27">
        <v>0.325</v>
      </c>
    </row>
    <row r="126" spans="1:10" ht="12">
      <c r="A126" t="s">
        <v>209</v>
      </c>
      <c r="B126" t="s">
        <v>210</v>
      </c>
      <c r="D126" s="35">
        <v>15</v>
      </c>
      <c r="J126" s="27">
        <v>0.9375</v>
      </c>
    </row>
    <row r="127" spans="1:13" ht="12">
      <c r="A127" t="s">
        <v>31</v>
      </c>
      <c r="B127" t="s">
        <v>32</v>
      </c>
      <c r="D127" s="35">
        <v>3</v>
      </c>
      <c r="M127" s="10">
        <f>D127/16</f>
        <v>0.1875</v>
      </c>
    </row>
    <row r="128" spans="1:4" ht="12">
      <c r="A128" t="s">
        <v>257</v>
      </c>
      <c r="B128" t="s">
        <v>490</v>
      </c>
      <c r="D128" s="35">
        <v>10</v>
      </c>
    </row>
    <row r="129" spans="1:8" ht="12">
      <c r="A129" t="s">
        <v>904</v>
      </c>
      <c r="B129" t="s">
        <v>55</v>
      </c>
      <c r="D129" s="35">
        <v>0.5</v>
      </c>
      <c r="F129" s="1" t="s">
        <v>338</v>
      </c>
      <c r="H129" s="22" t="s">
        <v>453</v>
      </c>
    </row>
    <row r="130" spans="1:12" ht="12">
      <c r="A130" t="s">
        <v>118</v>
      </c>
      <c r="B130" t="s">
        <v>406</v>
      </c>
      <c r="D130" s="35">
        <v>15</v>
      </c>
      <c r="L130" s="27">
        <v>0.9375</v>
      </c>
    </row>
    <row r="131" spans="1:12" ht="12">
      <c r="A131" t="s">
        <v>119</v>
      </c>
      <c r="B131" t="s">
        <v>120</v>
      </c>
      <c r="C131" s="1">
        <v>6</v>
      </c>
      <c r="D131" s="35">
        <v>5</v>
      </c>
      <c r="H131" s="27">
        <v>1.2625</v>
      </c>
      <c r="I131" s="27">
        <v>1.2625</v>
      </c>
      <c r="J131" s="27">
        <v>1.2625</v>
      </c>
      <c r="K131" s="27">
        <v>1.2625</v>
      </c>
      <c r="L131" s="27">
        <v>1.2625</v>
      </c>
    </row>
    <row r="132" spans="1:10" ht="12">
      <c r="A132" t="s">
        <v>173</v>
      </c>
      <c r="B132" t="s">
        <v>174</v>
      </c>
      <c r="C132" s="1">
        <v>5</v>
      </c>
      <c r="D132" s="35">
        <v>11</v>
      </c>
      <c r="I132" s="27">
        <v>2.84375</v>
      </c>
      <c r="J132" s="27">
        <v>2.84375</v>
      </c>
    </row>
    <row r="133" spans="1:9" ht="12">
      <c r="A133" t="s">
        <v>184</v>
      </c>
      <c r="B133" t="s">
        <v>185</v>
      </c>
      <c r="C133" s="1">
        <v>3</v>
      </c>
      <c r="D133" s="35">
        <v>3</v>
      </c>
      <c r="H133" s="27">
        <v>1.59375</v>
      </c>
      <c r="I133" s="27">
        <v>1.59375</v>
      </c>
    </row>
    <row r="134" spans="1:8" ht="12">
      <c r="A134" t="s">
        <v>246</v>
      </c>
      <c r="B134" t="s">
        <v>431</v>
      </c>
      <c r="C134" s="1">
        <v>11</v>
      </c>
      <c r="D134" s="35">
        <v>14</v>
      </c>
      <c r="F134" s="1" t="s">
        <v>488</v>
      </c>
      <c r="H134" s="27">
        <v>11.875</v>
      </c>
    </row>
    <row r="135" spans="1:8" ht="12">
      <c r="A135" t="s">
        <v>86</v>
      </c>
      <c r="B135" t="s">
        <v>400</v>
      </c>
      <c r="C135" s="1">
        <v>1</v>
      </c>
      <c r="D135" s="35">
        <v>4</v>
      </c>
      <c r="H135" s="22" t="s">
        <v>810</v>
      </c>
    </row>
    <row r="136" spans="1:8" ht="12">
      <c r="A136" t="s">
        <v>78</v>
      </c>
      <c r="B136" t="s">
        <v>79</v>
      </c>
      <c r="D136" s="35">
        <v>6</v>
      </c>
      <c r="F136" s="1" t="s">
        <v>338</v>
      </c>
      <c r="H136" s="22" t="s">
        <v>457</v>
      </c>
    </row>
    <row r="137" spans="1:6" ht="12">
      <c r="A137" t="s">
        <v>324</v>
      </c>
      <c r="B137" t="s">
        <v>412</v>
      </c>
      <c r="D137" s="35">
        <v>14</v>
      </c>
      <c r="F137" s="1" t="s">
        <v>418</v>
      </c>
    </row>
    <row r="138" spans="1:8" ht="12">
      <c r="A138" t="s">
        <v>203</v>
      </c>
      <c r="B138" t="s">
        <v>204</v>
      </c>
      <c r="D138" s="35">
        <v>6</v>
      </c>
      <c r="F138" s="1" t="s">
        <v>338</v>
      </c>
      <c r="H138" s="22" t="s">
        <v>813</v>
      </c>
    </row>
    <row r="139" spans="1:12" ht="12">
      <c r="A139" t="s">
        <v>112</v>
      </c>
      <c r="B139" t="s">
        <v>113</v>
      </c>
      <c r="D139" s="35">
        <v>12</v>
      </c>
      <c r="H139" s="27">
        <v>0.375</v>
      </c>
      <c r="I139" s="27">
        <v>0.375</v>
      </c>
      <c r="K139" s="27">
        <v>0</v>
      </c>
      <c r="L139" s="27">
        <v>0</v>
      </c>
    </row>
    <row r="140" spans="1:11" ht="12">
      <c r="A140" t="s">
        <v>319</v>
      </c>
      <c r="B140" t="s">
        <v>320</v>
      </c>
      <c r="D140" s="35">
        <v>13</v>
      </c>
      <c r="H140" s="27">
        <v>0.40625</v>
      </c>
      <c r="K140" s="27">
        <v>0.40625</v>
      </c>
    </row>
    <row r="141" spans="1:9" ht="12">
      <c r="A141" t="s">
        <v>260</v>
      </c>
      <c r="B141" t="s">
        <v>261</v>
      </c>
      <c r="C141" s="1">
        <v>1</v>
      </c>
      <c r="D141" s="35">
        <v>14</v>
      </c>
      <c r="H141" s="27">
        <v>1.25</v>
      </c>
      <c r="I141" s="27">
        <v>0.625</v>
      </c>
    </row>
    <row r="142" spans="1:8" ht="12">
      <c r="A142" t="s">
        <v>832</v>
      </c>
      <c r="B142" t="s">
        <v>309</v>
      </c>
      <c r="C142" s="1">
        <v>2</v>
      </c>
      <c r="D142" s="35">
        <v>10</v>
      </c>
      <c r="F142" s="1" t="s">
        <v>498</v>
      </c>
      <c r="H142" s="27">
        <v>1.96875</v>
      </c>
    </row>
    <row r="143" spans="1:12" ht="12">
      <c r="A143" t="s">
        <v>36</v>
      </c>
      <c r="B143" t="s">
        <v>37</v>
      </c>
      <c r="C143" s="1">
        <v>2</v>
      </c>
      <c r="D143" s="35">
        <v>1</v>
      </c>
      <c r="H143" s="22" t="s">
        <v>38</v>
      </c>
      <c r="I143" s="27" t="s">
        <v>38</v>
      </c>
      <c r="J143" s="27" t="s">
        <v>38</v>
      </c>
      <c r="K143" s="27">
        <v>1.03125</v>
      </c>
      <c r="L143" s="27">
        <v>1.03125</v>
      </c>
    </row>
    <row r="144" spans="1:10" ht="12">
      <c r="A144" t="s">
        <v>414</v>
      </c>
      <c r="B144" t="s">
        <v>132</v>
      </c>
      <c r="C144" s="1">
        <v>3</v>
      </c>
      <c r="D144" s="35">
        <v>6</v>
      </c>
      <c r="J144" s="27">
        <v>3.375</v>
      </c>
    </row>
    <row r="145" spans="1:8" ht="12">
      <c r="A145" t="s">
        <v>144</v>
      </c>
      <c r="B145" t="s">
        <v>145</v>
      </c>
      <c r="D145" s="35">
        <v>7</v>
      </c>
      <c r="F145" s="1" t="s">
        <v>463</v>
      </c>
      <c r="H145" s="22" t="s">
        <v>467</v>
      </c>
    </row>
    <row r="146" spans="1:12" ht="12">
      <c r="A146" t="s">
        <v>70</v>
      </c>
      <c r="B146" t="s">
        <v>71</v>
      </c>
      <c r="C146" s="1">
        <v>8</v>
      </c>
      <c r="D146" s="35"/>
      <c r="H146" s="27">
        <v>1.6</v>
      </c>
      <c r="I146" s="27">
        <v>1.6</v>
      </c>
      <c r="J146" s="27">
        <v>0</v>
      </c>
      <c r="K146" s="27">
        <v>1.6</v>
      </c>
      <c r="L146" s="27">
        <v>3.2</v>
      </c>
    </row>
    <row r="147" spans="1:8" ht="12">
      <c r="A147" t="s">
        <v>150</v>
      </c>
      <c r="B147" t="s">
        <v>151</v>
      </c>
      <c r="D147" s="35">
        <v>8</v>
      </c>
      <c r="F147" s="1" t="s">
        <v>463</v>
      </c>
      <c r="H147" s="22" t="s">
        <v>1058</v>
      </c>
    </row>
    <row r="148" spans="1:13" ht="12">
      <c r="A148" t="s">
        <v>126</v>
      </c>
      <c r="B148" t="s">
        <v>127</v>
      </c>
      <c r="D148" s="35">
        <v>0.5</v>
      </c>
      <c r="M148" s="27">
        <f>D148/16</f>
        <v>0.03125</v>
      </c>
    </row>
    <row r="149" spans="1:12" ht="12">
      <c r="A149" t="s">
        <v>114</v>
      </c>
      <c r="B149" t="s">
        <v>115</v>
      </c>
      <c r="C149" s="1">
        <v>2</v>
      </c>
      <c r="D149" s="35">
        <v>6</v>
      </c>
      <c r="H149" s="27">
        <v>0.475</v>
      </c>
      <c r="I149" s="27">
        <v>0.475</v>
      </c>
      <c r="K149" s="27">
        <v>0.475</v>
      </c>
      <c r="L149" s="27">
        <v>0.95</v>
      </c>
    </row>
    <row r="150" spans="2:13" ht="12">
      <c r="B150" t="s">
        <v>393</v>
      </c>
      <c r="D150" s="35">
        <v>9</v>
      </c>
      <c r="M150" s="10">
        <f>D150/16</f>
        <v>0.5625</v>
      </c>
    </row>
    <row r="151" spans="2:12" ht="12">
      <c r="B151" t="s">
        <v>242</v>
      </c>
      <c r="D151" s="35">
        <v>2</v>
      </c>
      <c r="H151" s="27">
        <v>0</v>
      </c>
      <c r="I151" s="27">
        <v>0</v>
      </c>
      <c r="J151" s="27">
        <v>0</v>
      </c>
      <c r="K151" s="27">
        <v>0</v>
      </c>
      <c r="L151" s="27">
        <v>0.125</v>
      </c>
    </row>
    <row r="152" ht="12">
      <c r="H152" s="27"/>
    </row>
    <row r="153" spans="3:13" ht="12">
      <c r="C153" s="1">
        <v>370.9</v>
      </c>
      <c r="D153" s="1">
        <v>722.01</v>
      </c>
      <c r="H153" s="27">
        <f aca="true" t="shared" si="0" ref="H153:M153">SUM(H4:H152)</f>
        <v>148.11041666666668</v>
      </c>
      <c r="I153" s="27">
        <f t="shared" si="0"/>
        <v>81.74583333333332</v>
      </c>
      <c r="J153" s="27">
        <f t="shared" si="0"/>
        <v>91.24062500000001</v>
      </c>
      <c r="K153" s="27">
        <f t="shared" si="0"/>
        <v>29.009375000000002</v>
      </c>
      <c r="L153" s="27">
        <f t="shared" si="0"/>
        <v>23.42208333333333</v>
      </c>
      <c r="M153" s="27">
        <f t="shared" si="0"/>
        <v>3.171875</v>
      </c>
    </row>
    <row r="154" ht="12">
      <c r="H154" s="27"/>
    </row>
    <row r="155" spans="2:3" ht="12">
      <c r="B155" s="8" t="s">
        <v>329</v>
      </c>
      <c r="C155" s="21">
        <f>C153+D153/16</f>
        <v>416.025625</v>
      </c>
    </row>
    <row r="157" spans="2:3" ht="12">
      <c r="B157" s="8" t="s">
        <v>328</v>
      </c>
      <c r="C157" s="21">
        <v>148</v>
      </c>
    </row>
    <row r="160" spans="1:3" ht="12">
      <c r="A160" t="s">
        <v>373</v>
      </c>
      <c r="C160" s="1">
        <v>27.95</v>
      </c>
    </row>
    <row r="161" spans="1:3" ht="12">
      <c r="A161" t="s">
        <v>374</v>
      </c>
      <c r="C161" s="1">
        <v>28.41</v>
      </c>
    </row>
    <row r="162" spans="1:3" ht="12">
      <c r="A162" t="s">
        <v>375</v>
      </c>
      <c r="C162" s="1">
        <v>26.65</v>
      </c>
    </row>
    <row r="163" spans="1:3" ht="12">
      <c r="A163" t="s">
        <v>502</v>
      </c>
      <c r="C163" s="1">
        <v>34.65</v>
      </c>
    </row>
    <row r="164" spans="1:3" ht="12">
      <c r="A164" t="s">
        <v>503</v>
      </c>
      <c r="C164" s="1">
        <v>30.45</v>
      </c>
    </row>
    <row r="165" ht="12">
      <c r="C165" s="21">
        <f>SUM(C160:C164)</f>
        <v>148.10999999999999</v>
      </c>
    </row>
    <row r="167" spans="1:3" ht="12">
      <c r="A167" t="s">
        <v>442</v>
      </c>
      <c r="C167" s="1">
        <v>27.85</v>
      </c>
    </row>
    <row r="168" spans="1:3" ht="12">
      <c r="A168" t="s">
        <v>504</v>
      </c>
      <c r="C168" s="1">
        <v>25.6</v>
      </c>
    </row>
    <row r="169" spans="1:3" ht="12">
      <c r="A169" t="s">
        <v>444</v>
      </c>
      <c r="C169" s="1">
        <v>30</v>
      </c>
    </row>
    <row r="170" spans="1:3" ht="12">
      <c r="A170" t="s">
        <v>505</v>
      </c>
      <c r="C170" s="1">
        <v>29.65</v>
      </c>
    </row>
    <row r="171" spans="1:3" ht="12">
      <c r="A171" t="s">
        <v>506</v>
      </c>
      <c r="C171" s="1">
        <v>38.85</v>
      </c>
    </row>
    <row r="172" spans="1:7" ht="12">
      <c r="A172" t="s">
        <v>507</v>
      </c>
      <c r="B172" t="s">
        <v>508</v>
      </c>
      <c r="C172" s="1">
        <v>0</v>
      </c>
      <c r="D172" s="1">
        <v>27.6</v>
      </c>
      <c r="F172" s="25" t="s">
        <v>811</v>
      </c>
      <c r="G172" s="25"/>
    </row>
    <row r="173" ht="12">
      <c r="C173" s="7">
        <f>SUM(C167:C172)</f>
        <v>151.95</v>
      </c>
    </row>
    <row r="175" spans="1:3" ht="12">
      <c r="A175" t="s">
        <v>383</v>
      </c>
      <c r="C175" s="1">
        <v>29.1</v>
      </c>
    </row>
    <row r="176" ht="12">
      <c r="C176" s="21">
        <f>SUM(C175)</f>
        <v>29.1</v>
      </c>
    </row>
    <row r="178" spans="1:3" ht="12">
      <c r="A178" t="s">
        <v>385</v>
      </c>
      <c r="B178" s="26" t="s">
        <v>812</v>
      </c>
      <c r="C178" s="1">
        <v>27.6</v>
      </c>
    </row>
    <row r="179" spans="1:3" ht="12">
      <c r="A179" t="s">
        <v>445</v>
      </c>
      <c r="C179" s="1">
        <v>23.4</v>
      </c>
    </row>
    <row r="180" ht="12">
      <c r="C180" s="21">
        <f>SUM(C178:C179)</f>
        <v>51</v>
      </c>
    </row>
    <row r="182" spans="1:6" ht="12">
      <c r="A182" t="s">
        <v>389</v>
      </c>
      <c r="C182" s="27">
        <f>C165+C173+C176+C179</f>
        <v>352.55999999999995</v>
      </c>
      <c r="F182" s="27"/>
    </row>
    <row r="184" spans="1:3" ht="12">
      <c r="A184" t="s">
        <v>446</v>
      </c>
      <c r="C184" s="1">
        <v>63.5</v>
      </c>
    </row>
    <row r="186" spans="1:3" ht="12">
      <c r="A186" s="8" t="s">
        <v>447</v>
      </c>
      <c r="C186" s="21">
        <f>C182+C184</f>
        <v>416.05999999999995</v>
      </c>
    </row>
  </sheetData>
  <sheetProtection/>
  <printOptions gridLines="1"/>
  <pageMargins left="0.5" right="0.5" top="0.75" bottom="0.85" header="0.3" footer="0.3"/>
  <pageSetup horizontalDpi="600" verticalDpi="600" orientation="landscape"/>
  <headerFooter alignWithMargins="0">
    <oddHeader>&amp;C&amp;"Arial,Bold"&amp;12Over Seed 2006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95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P4" sqref="P4"/>
    </sheetView>
  </sheetViews>
  <sheetFormatPr defaultColWidth="8.8515625" defaultRowHeight="12.75"/>
  <cols>
    <col min="1" max="1" width="25.140625" style="0" customWidth="1"/>
    <col min="2" max="2" width="22.7109375" style="0" customWidth="1"/>
    <col min="3" max="3" width="5.421875" style="1" customWidth="1"/>
    <col min="4" max="4" width="6.7109375" style="1" customWidth="1"/>
    <col min="5" max="5" width="1.7109375" style="1" customWidth="1"/>
    <col min="6" max="6" width="8.8515625" style="0" customWidth="1"/>
    <col min="7" max="7" width="10.8515625" style="27" customWidth="1"/>
    <col min="8" max="8" width="12.00390625" style="27" customWidth="1"/>
    <col min="9" max="9" width="8.00390625" style="27" customWidth="1"/>
    <col min="10" max="10" width="8.421875" style="27" customWidth="1"/>
    <col min="11" max="11" width="11.00390625" style="27" customWidth="1"/>
    <col min="12" max="12" width="9.28125" style="27" customWidth="1"/>
    <col min="13" max="13" width="9.421875" style="27" customWidth="1"/>
    <col min="14" max="14" width="8.421875" style="27" customWidth="1"/>
    <col min="15" max="15" width="9.8515625" style="27" customWidth="1"/>
  </cols>
  <sheetData>
    <row r="1" ht="19.5" customHeight="1">
      <c r="A1" s="19" t="s">
        <v>1069</v>
      </c>
    </row>
    <row r="2" spans="1:15" s="29" customFormat="1" ht="27" customHeight="1">
      <c r="A2" s="56" t="s">
        <v>1061</v>
      </c>
      <c r="B2" s="56" t="s">
        <v>1020</v>
      </c>
      <c r="C2" s="57" t="s">
        <v>330</v>
      </c>
      <c r="D2" s="57" t="s">
        <v>331</v>
      </c>
      <c r="E2" s="57"/>
      <c r="F2" s="56" t="s">
        <v>332</v>
      </c>
      <c r="G2" s="42" t="s">
        <v>333</v>
      </c>
      <c r="H2" s="42" t="s">
        <v>509</v>
      </c>
      <c r="I2" s="42" t="s">
        <v>334</v>
      </c>
      <c r="J2" s="42" t="s">
        <v>448</v>
      </c>
      <c r="K2" s="42" t="s">
        <v>335</v>
      </c>
      <c r="L2" s="42" t="s">
        <v>336</v>
      </c>
      <c r="M2" s="42" t="s">
        <v>449</v>
      </c>
      <c r="N2" s="42" t="s">
        <v>601</v>
      </c>
      <c r="O2" s="42" t="s">
        <v>510</v>
      </c>
    </row>
    <row r="3" ht="11.25" customHeight="1"/>
    <row r="4" spans="1:16" ht="12">
      <c r="A4" t="s">
        <v>315</v>
      </c>
      <c r="B4" t="s">
        <v>316</v>
      </c>
      <c r="D4" s="1">
        <v>13</v>
      </c>
      <c r="E4" s="24"/>
      <c r="G4" s="27" t="s">
        <v>800</v>
      </c>
      <c r="H4" s="27" t="s">
        <v>800</v>
      </c>
      <c r="I4" s="27" t="s">
        <v>800</v>
      </c>
      <c r="J4" s="27" t="s">
        <v>800</v>
      </c>
      <c r="K4" s="27" t="s">
        <v>800</v>
      </c>
      <c r="L4" s="27" t="s">
        <v>800</v>
      </c>
      <c r="M4" s="27" t="s">
        <v>800</v>
      </c>
      <c r="N4" s="27" t="s">
        <v>800</v>
      </c>
      <c r="O4" s="27" t="s">
        <v>800</v>
      </c>
      <c r="P4" s="2" t="s">
        <v>1072</v>
      </c>
    </row>
    <row r="5" spans="1:15" ht="12">
      <c r="A5" t="s">
        <v>820</v>
      </c>
      <c r="B5" t="s">
        <v>100</v>
      </c>
      <c r="D5" s="1">
        <v>6</v>
      </c>
      <c r="E5" s="24"/>
      <c r="G5" s="27" t="s">
        <v>800</v>
      </c>
      <c r="H5" s="27" t="s">
        <v>800</v>
      </c>
      <c r="I5" s="27" t="s">
        <v>800</v>
      </c>
      <c r="J5" s="27" t="s">
        <v>800</v>
      </c>
      <c r="K5" s="27" t="s">
        <v>800</v>
      </c>
      <c r="L5" s="27">
        <v>0.1875</v>
      </c>
      <c r="M5" s="27" t="s">
        <v>800</v>
      </c>
      <c r="N5" s="27" t="s">
        <v>800</v>
      </c>
      <c r="O5" s="27" t="s">
        <v>800</v>
      </c>
    </row>
    <row r="6" spans="1:15" ht="12">
      <c r="A6" t="s">
        <v>133</v>
      </c>
      <c r="B6" t="s">
        <v>905</v>
      </c>
      <c r="D6" s="1">
        <v>13</v>
      </c>
      <c r="E6" s="24"/>
      <c r="G6" s="27">
        <v>0.40625</v>
      </c>
      <c r="H6" s="27" t="s">
        <v>800</v>
      </c>
      <c r="I6" s="27" t="s">
        <v>800</v>
      </c>
      <c r="J6" s="27" t="s">
        <v>800</v>
      </c>
      <c r="K6" s="27">
        <v>0.40625</v>
      </c>
      <c r="L6" s="27" t="s">
        <v>800</v>
      </c>
      <c r="M6" s="27" t="s">
        <v>800</v>
      </c>
      <c r="N6" s="27" t="s">
        <v>800</v>
      </c>
      <c r="O6" s="27" t="s">
        <v>800</v>
      </c>
    </row>
    <row r="7" spans="1:15" ht="12">
      <c r="A7" t="s">
        <v>135</v>
      </c>
      <c r="B7" t="s">
        <v>906</v>
      </c>
      <c r="D7" s="1">
        <v>11</v>
      </c>
      <c r="E7" s="24"/>
      <c r="G7" s="27">
        <v>0.34375</v>
      </c>
      <c r="H7" s="27" t="s">
        <v>800</v>
      </c>
      <c r="I7" s="27" t="s">
        <v>800</v>
      </c>
      <c r="J7" s="27" t="s">
        <v>800</v>
      </c>
      <c r="K7" s="27">
        <v>0.34375</v>
      </c>
      <c r="L7" s="27" t="s">
        <v>800</v>
      </c>
      <c r="M7" s="27" t="s">
        <v>800</v>
      </c>
      <c r="N7" s="27" t="s">
        <v>800</v>
      </c>
      <c r="O7" s="27" t="s">
        <v>800</v>
      </c>
    </row>
    <row r="8" spans="1:15" ht="12">
      <c r="A8" t="s">
        <v>187</v>
      </c>
      <c r="B8" t="s">
        <v>188</v>
      </c>
      <c r="D8" s="1">
        <v>0.1</v>
      </c>
      <c r="E8" s="24"/>
      <c r="G8" s="27" t="s">
        <v>800</v>
      </c>
      <c r="H8" s="27">
        <v>0.00625</v>
      </c>
      <c r="I8" s="27" t="s">
        <v>800</v>
      </c>
      <c r="J8" s="27" t="s">
        <v>800</v>
      </c>
      <c r="K8" s="27" t="s">
        <v>800</v>
      </c>
      <c r="L8" s="27" t="s">
        <v>800</v>
      </c>
      <c r="M8" s="27" t="s">
        <v>800</v>
      </c>
      <c r="N8" s="27" t="s">
        <v>800</v>
      </c>
      <c r="O8" s="27" t="s">
        <v>800</v>
      </c>
    </row>
    <row r="9" spans="1:15" ht="12">
      <c r="A9" t="s">
        <v>186</v>
      </c>
      <c r="B9" t="s">
        <v>476</v>
      </c>
      <c r="C9" s="1">
        <v>2</v>
      </c>
      <c r="D9" s="1">
        <v>14</v>
      </c>
      <c r="E9" s="24"/>
      <c r="G9" s="27" t="s">
        <v>800</v>
      </c>
      <c r="H9" s="27" t="s">
        <v>800</v>
      </c>
      <c r="I9" s="27">
        <v>1.4375</v>
      </c>
      <c r="J9" s="27">
        <v>1.4375</v>
      </c>
      <c r="K9" s="27" t="s">
        <v>800</v>
      </c>
      <c r="L9" s="27" t="s">
        <v>800</v>
      </c>
      <c r="M9" s="27" t="s">
        <v>800</v>
      </c>
      <c r="N9" s="27" t="s">
        <v>800</v>
      </c>
      <c r="O9" s="27" t="s">
        <v>800</v>
      </c>
    </row>
    <row r="10" spans="1:15" ht="12">
      <c r="A10" t="s">
        <v>154</v>
      </c>
      <c r="B10" t="s">
        <v>155</v>
      </c>
      <c r="C10" s="1">
        <v>3</v>
      </c>
      <c r="D10" s="1">
        <v>9</v>
      </c>
      <c r="E10" s="24"/>
      <c r="G10" s="27" t="s">
        <v>800</v>
      </c>
      <c r="H10" s="27" t="s">
        <v>800</v>
      </c>
      <c r="I10" s="27">
        <v>2.35125</v>
      </c>
      <c r="J10" s="27">
        <v>1.175625</v>
      </c>
      <c r="K10" s="27" t="s">
        <v>800</v>
      </c>
      <c r="L10" s="27" t="s">
        <v>800</v>
      </c>
      <c r="M10" s="27" t="s">
        <v>800</v>
      </c>
      <c r="N10" s="27" t="s">
        <v>800</v>
      </c>
      <c r="O10" s="27" t="s">
        <v>800</v>
      </c>
    </row>
    <row r="11" spans="1:15" ht="12">
      <c r="A11" t="s">
        <v>142</v>
      </c>
      <c r="B11" t="s">
        <v>143</v>
      </c>
      <c r="D11" s="1">
        <v>4</v>
      </c>
      <c r="E11" s="24"/>
      <c r="G11" s="27" t="s">
        <v>800</v>
      </c>
      <c r="H11" s="27" t="s">
        <v>800</v>
      </c>
      <c r="I11" s="27" t="s">
        <v>800</v>
      </c>
      <c r="J11" s="27">
        <v>0.25</v>
      </c>
      <c r="K11" s="27" t="s">
        <v>800</v>
      </c>
      <c r="L11" s="27" t="s">
        <v>800</v>
      </c>
      <c r="M11" s="27" t="s">
        <v>800</v>
      </c>
      <c r="N11" s="27" t="s">
        <v>800</v>
      </c>
      <c r="O11" s="27" t="s">
        <v>800</v>
      </c>
    </row>
    <row r="12" spans="1:15" ht="12">
      <c r="A12" t="s">
        <v>49</v>
      </c>
      <c r="B12" t="s">
        <v>50</v>
      </c>
      <c r="D12" s="1">
        <v>2</v>
      </c>
      <c r="E12" s="24"/>
      <c r="G12" s="27" t="s">
        <v>800</v>
      </c>
      <c r="H12" s="27" t="s">
        <v>800</v>
      </c>
      <c r="I12" s="27" t="s">
        <v>800</v>
      </c>
      <c r="J12" s="27" t="s">
        <v>800</v>
      </c>
      <c r="K12" s="27" t="s">
        <v>800</v>
      </c>
      <c r="L12" s="27">
        <v>0.125</v>
      </c>
      <c r="M12" s="27" t="s">
        <v>800</v>
      </c>
      <c r="N12" s="27" t="s">
        <v>800</v>
      </c>
      <c r="O12" s="27" t="s">
        <v>800</v>
      </c>
    </row>
    <row r="13" spans="1:15" ht="12">
      <c r="A13" t="s">
        <v>284</v>
      </c>
      <c r="B13" t="s">
        <v>285</v>
      </c>
      <c r="D13" s="1">
        <v>14</v>
      </c>
      <c r="E13" s="24"/>
      <c r="G13" s="27" t="s">
        <v>800</v>
      </c>
      <c r="H13" s="27">
        <v>0.28875</v>
      </c>
      <c r="I13" s="27">
        <v>0.28875</v>
      </c>
      <c r="J13" s="27">
        <v>0.28875</v>
      </c>
      <c r="K13" s="27" t="s">
        <v>800</v>
      </c>
      <c r="L13" s="27" t="s">
        <v>800</v>
      </c>
      <c r="M13" s="27" t="s">
        <v>800</v>
      </c>
      <c r="N13" s="27" t="s">
        <v>800</v>
      </c>
      <c r="O13" s="27" t="s">
        <v>800</v>
      </c>
    </row>
    <row r="14" spans="1:15" ht="12">
      <c r="A14" t="s">
        <v>282</v>
      </c>
      <c r="B14" t="s">
        <v>792</v>
      </c>
      <c r="D14" s="1">
        <v>0</v>
      </c>
      <c r="E14" s="24"/>
      <c r="G14" s="27" t="s">
        <v>800</v>
      </c>
      <c r="H14" s="27" t="s">
        <v>800</v>
      </c>
      <c r="I14" s="27" t="s">
        <v>800</v>
      </c>
      <c r="J14" s="27" t="s">
        <v>800</v>
      </c>
      <c r="K14" s="27" t="s">
        <v>800</v>
      </c>
      <c r="L14" s="27" t="s">
        <v>800</v>
      </c>
      <c r="M14" s="27" t="s">
        <v>800</v>
      </c>
      <c r="N14" s="27" t="s">
        <v>800</v>
      </c>
      <c r="O14" s="27" t="s">
        <v>800</v>
      </c>
    </row>
    <row r="15" spans="1:15" ht="12">
      <c r="A15" t="s">
        <v>482</v>
      </c>
      <c r="B15" t="s">
        <v>219</v>
      </c>
      <c r="D15" s="1">
        <v>0.1</v>
      </c>
      <c r="E15" s="24"/>
      <c r="G15" s="27" t="s">
        <v>800</v>
      </c>
      <c r="H15" s="27" t="s">
        <v>800</v>
      </c>
      <c r="I15" s="27">
        <v>0.00625</v>
      </c>
      <c r="J15" s="27" t="s">
        <v>800</v>
      </c>
      <c r="K15" s="27" t="s">
        <v>800</v>
      </c>
      <c r="L15" s="27" t="s">
        <v>800</v>
      </c>
      <c r="M15" s="27" t="s">
        <v>800</v>
      </c>
      <c r="N15" s="27" t="s">
        <v>800</v>
      </c>
      <c r="O15" s="27" t="s">
        <v>800</v>
      </c>
    </row>
    <row r="16" spans="1:15" ht="12">
      <c r="A16" t="s">
        <v>146</v>
      </c>
      <c r="B16" t="s">
        <v>147</v>
      </c>
      <c r="D16" s="1">
        <v>11</v>
      </c>
      <c r="E16" s="24"/>
      <c r="G16" s="27" t="s">
        <v>800</v>
      </c>
      <c r="H16" s="27">
        <v>0.34375</v>
      </c>
      <c r="I16" s="27" t="s">
        <v>800</v>
      </c>
      <c r="J16" s="27" t="s">
        <v>800</v>
      </c>
      <c r="K16" s="27">
        <v>0.34375</v>
      </c>
      <c r="L16" s="27" t="s">
        <v>800</v>
      </c>
      <c r="M16" s="27" t="s">
        <v>800</v>
      </c>
      <c r="N16" s="27" t="s">
        <v>800</v>
      </c>
      <c r="O16" s="27" t="s">
        <v>800</v>
      </c>
    </row>
    <row r="17" spans="1:15" ht="12">
      <c r="A17" t="s">
        <v>512</v>
      </c>
      <c r="B17" t="s">
        <v>513</v>
      </c>
      <c r="C17" s="1">
        <v>3</v>
      </c>
      <c r="D17" s="1">
        <v>12</v>
      </c>
      <c r="E17" s="24"/>
      <c r="G17" s="27" t="s">
        <v>800</v>
      </c>
      <c r="H17" s="27" t="s">
        <v>800</v>
      </c>
      <c r="I17" s="27" t="s">
        <v>800</v>
      </c>
      <c r="J17" s="27">
        <v>2.475</v>
      </c>
      <c r="K17" s="27" t="s">
        <v>800</v>
      </c>
      <c r="L17" s="27" t="s">
        <v>800</v>
      </c>
      <c r="M17" s="27" t="s">
        <v>800</v>
      </c>
      <c r="N17" s="27" t="s">
        <v>800</v>
      </c>
      <c r="O17" s="27" t="s">
        <v>800</v>
      </c>
    </row>
    <row r="18" spans="1:15" ht="12">
      <c r="A18" t="s">
        <v>21</v>
      </c>
      <c r="B18" t="s">
        <v>22</v>
      </c>
      <c r="C18" s="1">
        <v>5</v>
      </c>
      <c r="D18" s="1">
        <v>4</v>
      </c>
      <c r="E18" s="24"/>
      <c r="G18" s="27" t="s">
        <v>800</v>
      </c>
      <c r="H18" s="27" t="s">
        <v>800</v>
      </c>
      <c r="I18" s="27" t="s">
        <v>800</v>
      </c>
      <c r="J18" s="27" t="s">
        <v>800</v>
      </c>
      <c r="K18" s="27" t="s">
        <v>800</v>
      </c>
      <c r="L18" s="27" t="s">
        <v>800</v>
      </c>
      <c r="M18" s="27" t="s">
        <v>800</v>
      </c>
      <c r="N18" s="27" t="s">
        <v>800</v>
      </c>
      <c r="O18" s="27">
        <v>5.25</v>
      </c>
    </row>
    <row r="19" spans="1:5" ht="12">
      <c r="A19" t="s">
        <v>529</v>
      </c>
      <c r="B19" t="s">
        <v>530</v>
      </c>
      <c r="D19" s="1">
        <v>0.1</v>
      </c>
      <c r="E19" s="24"/>
    </row>
    <row r="20" spans="1:15" ht="12">
      <c r="A20" t="s">
        <v>274</v>
      </c>
      <c r="B20" t="s">
        <v>275</v>
      </c>
      <c r="D20" s="1">
        <v>0.25</v>
      </c>
      <c r="E20" s="24"/>
      <c r="G20" s="27" t="s">
        <v>800</v>
      </c>
      <c r="H20" s="27" t="s">
        <v>800</v>
      </c>
      <c r="I20" s="27" t="s">
        <v>800</v>
      </c>
      <c r="J20" s="27" t="s">
        <v>800</v>
      </c>
      <c r="K20" s="27" t="s">
        <v>800</v>
      </c>
      <c r="L20" s="27">
        <v>0.015625</v>
      </c>
      <c r="M20" s="27" t="s">
        <v>800</v>
      </c>
      <c r="N20" s="27" t="s">
        <v>800</v>
      </c>
      <c r="O20" s="27" t="s">
        <v>800</v>
      </c>
    </row>
    <row r="21" spans="1:6" ht="12">
      <c r="A21" t="s">
        <v>518</v>
      </c>
      <c r="B21" t="s">
        <v>519</v>
      </c>
      <c r="D21" s="1">
        <v>0.25</v>
      </c>
      <c r="E21" s="24"/>
      <c r="F21" t="s">
        <v>515</v>
      </c>
    </row>
    <row r="22" spans="1:15" ht="12">
      <c r="A22" t="s">
        <v>307</v>
      </c>
      <c r="B22" t="s">
        <v>308</v>
      </c>
      <c r="D22" s="1">
        <v>9</v>
      </c>
      <c r="E22" s="24"/>
      <c r="G22" s="27" t="s">
        <v>800</v>
      </c>
      <c r="H22" s="27" t="s">
        <v>800</v>
      </c>
      <c r="I22" s="27" t="s">
        <v>800</v>
      </c>
      <c r="J22" s="27">
        <v>0.5625</v>
      </c>
      <c r="K22" s="27" t="s">
        <v>800</v>
      </c>
      <c r="L22" s="27" t="s">
        <v>800</v>
      </c>
      <c r="M22" s="27" t="s">
        <v>800</v>
      </c>
      <c r="N22" s="27" t="s">
        <v>800</v>
      </c>
      <c r="O22" s="27" t="s">
        <v>800</v>
      </c>
    </row>
    <row r="23" spans="1:15" ht="12">
      <c r="A23" t="s">
        <v>688</v>
      </c>
      <c r="B23" t="s">
        <v>245</v>
      </c>
      <c r="D23" s="1">
        <v>0.5</v>
      </c>
      <c r="E23" s="24"/>
      <c r="F23" t="s">
        <v>515</v>
      </c>
      <c r="H23" s="27" t="s">
        <v>800</v>
      </c>
      <c r="I23" s="27" t="s">
        <v>800</v>
      </c>
      <c r="J23" s="27" t="s">
        <v>800</v>
      </c>
      <c r="K23" s="27" t="s">
        <v>800</v>
      </c>
      <c r="L23" s="27" t="s">
        <v>800</v>
      </c>
      <c r="M23" s="27" t="s">
        <v>800</v>
      </c>
      <c r="N23" s="27" t="s">
        <v>800</v>
      </c>
      <c r="O23" s="27" t="s">
        <v>800</v>
      </c>
    </row>
    <row r="24" spans="1:15" ht="12">
      <c r="A24" t="s">
        <v>14</v>
      </c>
      <c r="B24" t="s">
        <v>15</v>
      </c>
      <c r="D24" s="1">
        <v>15</v>
      </c>
      <c r="E24" s="24"/>
      <c r="G24" s="27" t="s">
        <v>800</v>
      </c>
      <c r="H24" s="27" t="s">
        <v>800</v>
      </c>
      <c r="I24" s="27" t="s">
        <v>800</v>
      </c>
      <c r="J24" s="27" t="s">
        <v>800</v>
      </c>
      <c r="K24" s="27" t="s">
        <v>800</v>
      </c>
      <c r="L24" s="27" t="s">
        <v>800</v>
      </c>
      <c r="M24" s="27">
        <v>0.9375</v>
      </c>
      <c r="N24" s="27" t="s">
        <v>800</v>
      </c>
      <c r="O24" s="27" t="s">
        <v>800</v>
      </c>
    </row>
    <row r="25" spans="1:15" ht="12">
      <c r="A25" t="s">
        <v>7</v>
      </c>
      <c r="B25" t="s">
        <v>8</v>
      </c>
      <c r="C25" s="1">
        <v>5</v>
      </c>
      <c r="D25" s="1">
        <v>7</v>
      </c>
      <c r="E25" s="24"/>
      <c r="G25" s="27" t="s">
        <v>800</v>
      </c>
      <c r="H25" s="27" t="s">
        <v>800</v>
      </c>
      <c r="I25" s="27" t="s">
        <v>800</v>
      </c>
      <c r="J25" s="27">
        <v>4.078125</v>
      </c>
      <c r="K25" s="27" t="s">
        <v>800</v>
      </c>
      <c r="L25" s="27" t="s">
        <v>800</v>
      </c>
      <c r="M25" s="27" t="s">
        <v>800</v>
      </c>
      <c r="N25" s="27" t="s">
        <v>800</v>
      </c>
      <c r="O25" s="27" t="s">
        <v>800</v>
      </c>
    </row>
    <row r="26" spans="1:15" ht="12">
      <c r="A26" t="s">
        <v>815</v>
      </c>
      <c r="B26" t="s">
        <v>16</v>
      </c>
      <c r="D26" s="1">
        <v>1</v>
      </c>
      <c r="E26" s="24"/>
      <c r="G26" s="27" t="s">
        <v>800</v>
      </c>
      <c r="H26" s="27" t="s">
        <v>800</v>
      </c>
      <c r="I26" s="27" t="s">
        <v>800</v>
      </c>
      <c r="J26" s="27" t="s">
        <v>800</v>
      </c>
      <c r="K26" s="27" t="s">
        <v>800</v>
      </c>
      <c r="L26" s="27" t="s">
        <v>800</v>
      </c>
      <c r="M26" s="27">
        <v>0.0625</v>
      </c>
      <c r="N26" s="27" t="s">
        <v>800</v>
      </c>
      <c r="O26" s="27" t="s">
        <v>800</v>
      </c>
    </row>
    <row r="27" spans="1:15" ht="12">
      <c r="A27" t="s">
        <v>607</v>
      </c>
      <c r="B27" t="s">
        <v>4</v>
      </c>
      <c r="D27" s="1">
        <v>1</v>
      </c>
      <c r="E27" s="24"/>
      <c r="G27" s="27" t="s">
        <v>800</v>
      </c>
      <c r="H27" s="27">
        <v>0.0625</v>
      </c>
      <c r="I27" s="27" t="s">
        <v>800</v>
      </c>
      <c r="J27" s="27" t="s">
        <v>800</v>
      </c>
      <c r="K27" s="27" t="s">
        <v>800</v>
      </c>
      <c r="L27" s="27" t="s">
        <v>800</v>
      </c>
      <c r="M27" s="27" t="s">
        <v>800</v>
      </c>
      <c r="N27" s="27" t="s">
        <v>800</v>
      </c>
      <c r="O27" s="27" t="s">
        <v>800</v>
      </c>
    </row>
    <row r="28" spans="1:15" ht="12">
      <c r="A28" t="s">
        <v>514</v>
      </c>
      <c r="B28" t="s">
        <v>460</v>
      </c>
      <c r="C28" s="1">
        <v>1</v>
      </c>
      <c r="D28" s="1">
        <v>3</v>
      </c>
      <c r="E28" s="24"/>
      <c r="G28" s="27" t="s">
        <v>800</v>
      </c>
      <c r="H28" s="27" t="s">
        <v>800</v>
      </c>
      <c r="I28" s="27" t="s">
        <v>800</v>
      </c>
      <c r="J28" s="27" t="s">
        <v>800</v>
      </c>
      <c r="K28" s="27" t="s">
        <v>800</v>
      </c>
      <c r="L28" s="27" t="s">
        <v>800</v>
      </c>
      <c r="M28" s="27">
        <v>1.1875</v>
      </c>
      <c r="N28" s="27" t="s">
        <v>800</v>
      </c>
      <c r="O28" s="27" t="s">
        <v>800</v>
      </c>
    </row>
    <row r="29" spans="1:15" ht="12">
      <c r="A29" t="s">
        <v>9</v>
      </c>
      <c r="B29" t="s">
        <v>10</v>
      </c>
      <c r="C29" s="1">
        <v>1</v>
      </c>
      <c r="D29" s="1">
        <v>6</v>
      </c>
      <c r="E29" s="24"/>
      <c r="G29" s="27" t="s">
        <v>800</v>
      </c>
      <c r="H29" s="27" t="s">
        <v>800</v>
      </c>
      <c r="I29" s="27" t="s">
        <v>800</v>
      </c>
      <c r="J29" s="27" t="s">
        <v>800</v>
      </c>
      <c r="K29" s="27" t="s">
        <v>800</v>
      </c>
      <c r="L29" s="27">
        <v>1.03125</v>
      </c>
      <c r="M29" s="27" t="s">
        <v>800</v>
      </c>
      <c r="N29" s="27" t="s">
        <v>800</v>
      </c>
      <c r="O29" s="27" t="s">
        <v>800</v>
      </c>
    </row>
    <row r="30" spans="1:15" ht="12">
      <c r="A30" t="s">
        <v>2</v>
      </c>
      <c r="B30" t="s">
        <v>3</v>
      </c>
      <c r="D30" s="1">
        <v>1</v>
      </c>
      <c r="E30" s="24"/>
      <c r="G30" s="27" t="s">
        <v>800</v>
      </c>
      <c r="H30" s="27" t="s">
        <v>800</v>
      </c>
      <c r="I30" s="27" t="s">
        <v>800</v>
      </c>
      <c r="J30" s="27" t="s">
        <v>800</v>
      </c>
      <c r="K30" s="27" t="s">
        <v>800</v>
      </c>
      <c r="L30" s="27" t="s">
        <v>800</v>
      </c>
      <c r="M30" s="27">
        <v>0.0625</v>
      </c>
      <c r="N30" s="27" t="s">
        <v>800</v>
      </c>
      <c r="O30" s="27" t="s">
        <v>800</v>
      </c>
    </row>
    <row r="31" spans="1:15" ht="12">
      <c r="A31" t="s">
        <v>19</v>
      </c>
      <c r="B31" t="s">
        <v>20</v>
      </c>
      <c r="D31" s="1">
        <v>13</v>
      </c>
      <c r="E31" s="24"/>
      <c r="G31" s="27" t="s">
        <v>800</v>
      </c>
      <c r="H31" s="27" t="s">
        <v>800</v>
      </c>
      <c r="I31" s="27" t="s">
        <v>800</v>
      </c>
      <c r="J31" s="27" t="s">
        <v>800</v>
      </c>
      <c r="K31" s="27" t="s">
        <v>800</v>
      </c>
      <c r="L31" s="27">
        <v>0.609375</v>
      </c>
      <c r="M31" s="27" t="s">
        <v>800</v>
      </c>
      <c r="N31" s="27" t="s">
        <v>800</v>
      </c>
      <c r="O31" s="27" t="s">
        <v>800</v>
      </c>
    </row>
    <row r="32" spans="1:15" ht="12">
      <c r="A32" t="s">
        <v>17</v>
      </c>
      <c r="B32" t="s">
        <v>18</v>
      </c>
      <c r="D32" s="1">
        <v>4</v>
      </c>
      <c r="E32" s="24"/>
      <c r="G32" s="27" t="s">
        <v>800</v>
      </c>
      <c r="H32" s="27" t="s">
        <v>800</v>
      </c>
      <c r="I32" s="27" t="s">
        <v>800</v>
      </c>
      <c r="J32" s="27" t="s">
        <v>800</v>
      </c>
      <c r="K32" s="27" t="s">
        <v>800</v>
      </c>
      <c r="L32" s="27" t="s">
        <v>800</v>
      </c>
      <c r="M32" s="27">
        <v>0.25</v>
      </c>
      <c r="N32" s="27" t="s">
        <v>800</v>
      </c>
      <c r="O32" s="27" t="s">
        <v>800</v>
      </c>
    </row>
    <row r="33" spans="1:15" ht="12">
      <c r="A33" t="s">
        <v>12</v>
      </c>
      <c r="B33" t="s">
        <v>13</v>
      </c>
      <c r="D33" s="1">
        <v>7</v>
      </c>
      <c r="E33" s="24"/>
      <c r="G33" s="27" t="s">
        <v>800</v>
      </c>
      <c r="H33" s="27" t="s">
        <v>800</v>
      </c>
      <c r="I33" s="27" t="s">
        <v>800</v>
      </c>
      <c r="J33" s="27" t="s">
        <v>800</v>
      </c>
      <c r="K33" s="27" t="s">
        <v>800</v>
      </c>
      <c r="L33" s="27" t="s">
        <v>800</v>
      </c>
      <c r="M33" s="27">
        <v>0.4375</v>
      </c>
      <c r="N33" s="27" t="s">
        <v>800</v>
      </c>
      <c r="O33" s="27" t="s">
        <v>800</v>
      </c>
    </row>
    <row r="34" spans="1:15" ht="12">
      <c r="A34" t="s">
        <v>616</v>
      </c>
      <c r="B34" t="s">
        <v>11</v>
      </c>
      <c r="D34" s="1">
        <v>4</v>
      </c>
      <c r="E34" s="24"/>
      <c r="G34" s="27" t="s">
        <v>800</v>
      </c>
      <c r="H34" s="27">
        <v>0.25</v>
      </c>
      <c r="I34" s="27" t="s">
        <v>800</v>
      </c>
      <c r="J34" s="27" t="s">
        <v>800</v>
      </c>
      <c r="K34" s="27" t="s">
        <v>800</v>
      </c>
      <c r="L34" s="27" t="s">
        <v>800</v>
      </c>
      <c r="M34" s="27" t="s">
        <v>800</v>
      </c>
      <c r="N34" s="27" t="s">
        <v>800</v>
      </c>
      <c r="O34" s="27" t="s">
        <v>800</v>
      </c>
    </row>
    <row r="35" spans="1:15" ht="12">
      <c r="A35" t="s">
        <v>5</v>
      </c>
      <c r="B35" t="s">
        <v>6</v>
      </c>
      <c r="D35" s="1">
        <v>1</v>
      </c>
      <c r="E35" s="24"/>
      <c r="G35" s="27" t="s">
        <v>800</v>
      </c>
      <c r="H35" s="27" t="s">
        <v>800</v>
      </c>
      <c r="I35" s="27" t="s">
        <v>800</v>
      </c>
      <c r="J35" s="27" t="s">
        <v>800</v>
      </c>
      <c r="K35" s="27" t="s">
        <v>800</v>
      </c>
      <c r="L35" s="27">
        <v>0.0625</v>
      </c>
      <c r="M35" s="27" t="s">
        <v>800</v>
      </c>
      <c r="N35" s="27" t="s">
        <v>800</v>
      </c>
      <c r="O35" s="27" t="s">
        <v>800</v>
      </c>
    </row>
    <row r="36" spans="1:15" ht="12">
      <c r="A36" t="s">
        <v>51</v>
      </c>
      <c r="B36" t="s">
        <v>52</v>
      </c>
      <c r="D36" s="1">
        <v>4</v>
      </c>
      <c r="E36" s="24"/>
      <c r="G36" s="27" t="s">
        <v>800</v>
      </c>
      <c r="H36" s="27" t="s">
        <v>800</v>
      </c>
      <c r="I36" s="27">
        <v>0.25</v>
      </c>
      <c r="J36" s="27" t="s">
        <v>800</v>
      </c>
      <c r="K36" s="27" t="s">
        <v>800</v>
      </c>
      <c r="L36" s="27" t="s">
        <v>800</v>
      </c>
      <c r="M36" s="27" t="s">
        <v>800</v>
      </c>
      <c r="N36" s="27" t="s">
        <v>800</v>
      </c>
      <c r="O36" s="27" t="s">
        <v>800</v>
      </c>
    </row>
    <row r="37" spans="1:15" ht="12">
      <c r="A37" t="s">
        <v>98</v>
      </c>
      <c r="B37" t="s">
        <v>99</v>
      </c>
      <c r="D37" s="1">
        <v>3</v>
      </c>
      <c r="E37" s="24"/>
      <c r="F37" t="s">
        <v>524</v>
      </c>
      <c r="H37" s="27" t="s">
        <v>800</v>
      </c>
      <c r="I37" s="27" t="s">
        <v>800</v>
      </c>
      <c r="J37" s="27" t="s">
        <v>800</v>
      </c>
      <c r="K37" s="27" t="s">
        <v>800</v>
      </c>
      <c r="L37" s="27" t="s">
        <v>800</v>
      </c>
      <c r="M37" s="27" t="s">
        <v>800</v>
      </c>
      <c r="N37" s="27" t="s">
        <v>800</v>
      </c>
      <c r="O37" s="27" t="s">
        <v>800</v>
      </c>
    </row>
    <row r="38" spans="1:15" ht="12">
      <c r="A38" t="s">
        <v>305</v>
      </c>
      <c r="B38" t="s">
        <v>306</v>
      </c>
      <c r="C38" s="1">
        <v>23</v>
      </c>
      <c r="D38" s="1">
        <v>12</v>
      </c>
      <c r="E38" s="24"/>
      <c r="G38" s="27" t="s">
        <v>800</v>
      </c>
      <c r="H38" s="27" t="s">
        <v>800</v>
      </c>
      <c r="I38" s="27" t="s">
        <v>800</v>
      </c>
      <c r="J38" s="27" t="s">
        <v>800</v>
      </c>
      <c r="K38" s="27" t="s">
        <v>800</v>
      </c>
      <c r="L38" s="27" t="s">
        <v>800</v>
      </c>
      <c r="M38" s="27" t="s">
        <v>800</v>
      </c>
      <c r="N38" s="27" t="s">
        <v>800</v>
      </c>
      <c r="O38" s="27">
        <v>23.75</v>
      </c>
    </row>
    <row r="39" spans="1:15" ht="12">
      <c r="A39" t="s">
        <v>68</v>
      </c>
      <c r="B39" t="s">
        <v>69</v>
      </c>
      <c r="C39" s="1">
        <v>1</v>
      </c>
      <c r="D39" s="1">
        <v>10</v>
      </c>
      <c r="E39" s="24"/>
      <c r="F39" t="s">
        <v>521</v>
      </c>
      <c r="H39" s="27" t="s">
        <v>800</v>
      </c>
      <c r="I39" s="27" t="s">
        <v>800</v>
      </c>
      <c r="J39" s="27" t="s">
        <v>800</v>
      </c>
      <c r="K39" s="27" t="s">
        <v>800</v>
      </c>
      <c r="L39" s="27" t="s">
        <v>800</v>
      </c>
      <c r="M39" s="27">
        <v>0.8125</v>
      </c>
      <c r="N39" s="27" t="s">
        <v>800</v>
      </c>
      <c r="O39" s="27" t="s">
        <v>800</v>
      </c>
    </row>
    <row r="40" spans="1:15" ht="12">
      <c r="A40" t="s">
        <v>366</v>
      </c>
      <c r="B40" t="s">
        <v>249</v>
      </c>
      <c r="C40" s="1">
        <v>1</v>
      </c>
      <c r="D40" s="1">
        <v>3</v>
      </c>
      <c r="E40" s="24"/>
      <c r="G40" s="27" t="s">
        <v>800</v>
      </c>
      <c r="H40" s="27">
        <v>0.59375</v>
      </c>
      <c r="I40" s="27">
        <v>0.59375</v>
      </c>
      <c r="J40" s="27" t="s">
        <v>800</v>
      </c>
      <c r="K40" s="27" t="s">
        <v>800</v>
      </c>
      <c r="L40" s="27" t="s">
        <v>800</v>
      </c>
      <c r="M40" s="27" t="s">
        <v>800</v>
      </c>
      <c r="N40" s="27" t="s">
        <v>800</v>
      </c>
      <c r="O40" s="27" t="s">
        <v>800</v>
      </c>
    </row>
    <row r="41" spans="1:15" ht="12">
      <c r="A41" t="s">
        <v>176</v>
      </c>
      <c r="B41" t="s">
        <v>177</v>
      </c>
      <c r="D41" s="1">
        <v>2</v>
      </c>
      <c r="E41" s="24"/>
      <c r="G41" s="27" t="s">
        <v>800</v>
      </c>
      <c r="H41" s="27" t="s">
        <v>800</v>
      </c>
      <c r="I41" s="27" t="s">
        <v>800</v>
      </c>
      <c r="J41" s="27" t="s">
        <v>800</v>
      </c>
      <c r="K41" s="27" t="s">
        <v>800</v>
      </c>
      <c r="L41" s="27" t="s">
        <v>800</v>
      </c>
      <c r="M41" s="27">
        <v>0.125</v>
      </c>
      <c r="N41" s="27" t="s">
        <v>800</v>
      </c>
      <c r="O41" s="27" t="s">
        <v>800</v>
      </c>
    </row>
    <row r="42" spans="1:15" ht="12">
      <c r="A42" t="s">
        <v>45</v>
      </c>
      <c r="B42" t="s">
        <v>46</v>
      </c>
      <c r="D42" s="1">
        <v>12</v>
      </c>
      <c r="E42" s="24"/>
      <c r="G42" s="27" t="s">
        <v>800</v>
      </c>
      <c r="H42" s="27" t="s">
        <v>800</v>
      </c>
      <c r="I42" s="27" t="s">
        <v>800</v>
      </c>
      <c r="J42" s="27" t="s">
        <v>800</v>
      </c>
      <c r="K42" s="27" t="s">
        <v>800</v>
      </c>
      <c r="L42" s="27">
        <v>0.375</v>
      </c>
      <c r="M42" s="27" t="s">
        <v>800</v>
      </c>
      <c r="N42" s="27" t="s">
        <v>800</v>
      </c>
      <c r="O42" s="27" t="s">
        <v>800</v>
      </c>
    </row>
    <row r="43" spans="1:15" ht="12">
      <c r="A43" t="s">
        <v>43</v>
      </c>
      <c r="B43" t="s">
        <v>44</v>
      </c>
      <c r="D43" s="1">
        <v>8</v>
      </c>
      <c r="E43" s="24"/>
      <c r="G43" s="27">
        <v>0.5</v>
      </c>
      <c r="H43" s="27" t="s">
        <v>800</v>
      </c>
      <c r="I43" s="27" t="s">
        <v>800</v>
      </c>
      <c r="J43" s="27" t="s">
        <v>800</v>
      </c>
      <c r="K43" s="27" t="s">
        <v>800</v>
      </c>
      <c r="L43" s="27" t="s">
        <v>800</v>
      </c>
      <c r="M43" s="27" t="s">
        <v>800</v>
      </c>
      <c r="N43" s="27" t="s">
        <v>800</v>
      </c>
      <c r="O43" s="27" t="s">
        <v>800</v>
      </c>
    </row>
    <row r="44" spans="1:15" ht="12">
      <c r="A44" t="s">
        <v>434</v>
      </c>
      <c r="B44" t="s">
        <v>47</v>
      </c>
      <c r="C44" s="1">
        <v>1</v>
      </c>
      <c r="D44" s="1">
        <v>0</v>
      </c>
      <c r="E44" s="24"/>
      <c r="G44" s="27" t="s">
        <v>800</v>
      </c>
      <c r="H44" s="27" t="s">
        <v>800</v>
      </c>
      <c r="I44" s="27" t="s">
        <v>800</v>
      </c>
      <c r="J44" s="27" t="s">
        <v>800</v>
      </c>
      <c r="K44" s="27" t="s">
        <v>800</v>
      </c>
      <c r="L44" s="27" t="s">
        <v>800</v>
      </c>
      <c r="M44" s="27" t="s">
        <v>800</v>
      </c>
      <c r="N44" s="27" t="s">
        <v>800</v>
      </c>
      <c r="O44" s="27" t="s">
        <v>800</v>
      </c>
    </row>
    <row r="45" spans="1:15" ht="12">
      <c r="A45" t="s">
        <v>603</v>
      </c>
      <c r="B45" t="s">
        <v>1</v>
      </c>
      <c r="D45" s="1">
        <v>4</v>
      </c>
      <c r="E45" s="24"/>
      <c r="G45" s="27">
        <v>0.125</v>
      </c>
      <c r="H45" s="27" t="s">
        <v>800</v>
      </c>
      <c r="I45" s="27" t="s">
        <v>800</v>
      </c>
      <c r="J45" s="27" t="s">
        <v>800</v>
      </c>
      <c r="K45" s="27">
        <v>0.125</v>
      </c>
      <c r="L45" s="27" t="s">
        <v>800</v>
      </c>
      <c r="M45" s="27" t="s">
        <v>800</v>
      </c>
      <c r="N45" s="27" t="s">
        <v>800</v>
      </c>
      <c r="O45" s="27" t="s">
        <v>800</v>
      </c>
    </row>
    <row r="46" spans="1:15" ht="12">
      <c r="A46" s="32" t="s">
        <v>787</v>
      </c>
      <c r="B46" s="33" t="s">
        <v>236</v>
      </c>
      <c r="D46" s="1">
        <v>5</v>
      </c>
      <c r="E46" s="24"/>
      <c r="G46" s="27" t="s">
        <v>800</v>
      </c>
      <c r="H46" s="27" t="s">
        <v>800</v>
      </c>
      <c r="I46" s="27" t="s">
        <v>800</v>
      </c>
      <c r="J46" s="27">
        <f>D46/16</f>
        <v>0.3125</v>
      </c>
      <c r="K46" s="27" t="s">
        <v>800</v>
      </c>
      <c r="L46" s="27" t="s">
        <v>800</v>
      </c>
      <c r="M46" s="27" t="s">
        <v>800</v>
      </c>
      <c r="N46" s="27" t="s">
        <v>800</v>
      </c>
      <c r="O46" s="27" t="s">
        <v>800</v>
      </c>
    </row>
    <row r="47" spans="1:15" ht="12">
      <c r="A47" t="s">
        <v>312</v>
      </c>
      <c r="B47" t="s">
        <v>313</v>
      </c>
      <c r="D47" s="1">
        <v>1</v>
      </c>
      <c r="E47" s="24"/>
      <c r="G47" s="27" t="s">
        <v>800</v>
      </c>
      <c r="H47" s="27" t="s">
        <v>800</v>
      </c>
      <c r="I47" s="27" t="s">
        <v>800</v>
      </c>
      <c r="J47" s="27" t="s">
        <v>800</v>
      </c>
      <c r="K47" s="27" t="s">
        <v>800</v>
      </c>
      <c r="L47" s="27">
        <v>0.0625</v>
      </c>
      <c r="M47" s="27" t="s">
        <v>800</v>
      </c>
      <c r="N47" s="27" t="s">
        <v>800</v>
      </c>
      <c r="O47" s="27" t="s">
        <v>800</v>
      </c>
    </row>
    <row r="48" spans="1:15" ht="12">
      <c r="A48" t="s">
        <v>76</v>
      </c>
      <c r="B48" t="s">
        <v>77</v>
      </c>
      <c r="C48" s="1">
        <v>1</v>
      </c>
      <c r="D48" s="1">
        <v>0</v>
      </c>
      <c r="E48" s="24"/>
      <c r="F48" t="s">
        <v>522</v>
      </c>
      <c r="I48" s="27" t="s">
        <v>800</v>
      </c>
      <c r="J48" s="27" t="s">
        <v>800</v>
      </c>
      <c r="K48" s="27" t="s">
        <v>800</v>
      </c>
      <c r="L48" s="27" t="s">
        <v>800</v>
      </c>
      <c r="M48" s="27">
        <v>0.5</v>
      </c>
      <c r="N48" s="27" t="s">
        <v>800</v>
      </c>
      <c r="O48" s="27" t="s">
        <v>800</v>
      </c>
    </row>
    <row r="49" spans="1:15" ht="12">
      <c r="A49" s="2" t="s">
        <v>819</v>
      </c>
      <c r="B49" t="s">
        <v>30</v>
      </c>
      <c r="D49" s="1">
        <v>0.25</v>
      </c>
      <c r="E49" s="24"/>
      <c r="F49" t="s">
        <v>440</v>
      </c>
      <c r="H49" s="27" t="s">
        <v>800</v>
      </c>
      <c r="I49" s="27" t="s">
        <v>800</v>
      </c>
      <c r="J49" s="27" t="s">
        <v>800</v>
      </c>
      <c r="K49" s="27" t="s">
        <v>800</v>
      </c>
      <c r="L49" s="27" t="s">
        <v>800</v>
      </c>
      <c r="M49" s="27" t="s">
        <v>800</v>
      </c>
      <c r="N49" s="27" t="s">
        <v>800</v>
      </c>
      <c r="O49" s="27" t="s">
        <v>800</v>
      </c>
    </row>
    <row r="50" spans="1:15" ht="12">
      <c r="A50" t="s">
        <v>178</v>
      </c>
      <c r="B50" t="s">
        <v>179</v>
      </c>
      <c r="D50" s="1">
        <v>7</v>
      </c>
      <c r="E50" s="24"/>
      <c r="F50" t="s">
        <v>515</v>
      </c>
      <c r="G50" s="27" t="s">
        <v>800</v>
      </c>
      <c r="H50" s="27" t="s">
        <v>800</v>
      </c>
      <c r="I50" s="27" t="s">
        <v>800</v>
      </c>
      <c r="J50" s="27" t="s">
        <v>800</v>
      </c>
      <c r="K50" s="27" t="s">
        <v>800</v>
      </c>
      <c r="L50" s="27" t="s">
        <v>800</v>
      </c>
      <c r="M50" s="27" t="s">
        <v>800</v>
      </c>
      <c r="N50" s="27" t="s">
        <v>800</v>
      </c>
      <c r="O50" s="27" t="s">
        <v>800</v>
      </c>
    </row>
    <row r="51" spans="1:15" ht="12">
      <c r="A51" s="34" t="s">
        <v>627</v>
      </c>
      <c r="B51" t="s">
        <v>27</v>
      </c>
      <c r="D51" s="1">
        <v>2</v>
      </c>
      <c r="E51" s="24"/>
      <c r="F51" t="s">
        <v>515</v>
      </c>
      <c r="G51" s="27" t="s">
        <v>800</v>
      </c>
      <c r="H51" s="27" t="s">
        <v>800</v>
      </c>
      <c r="I51" s="27" t="s">
        <v>800</v>
      </c>
      <c r="J51" s="27" t="s">
        <v>800</v>
      </c>
      <c r="K51" s="27" t="s">
        <v>800</v>
      </c>
      <c r="L51" s="27" t="s">
        <v>800</v>
      </c>
      <c r="M51" s="27" t="s">
        <v>800</v>
      </c>
      <c r="N51" s="27" t="s">
        <v>800</v>
      </c>
      <c r="O51" s="27" t="s">
        <v>800</v>
      </c>
    </row>
    <row r="52" spans="1:15" ht="12">
      <c r="A52" t="s">
        <v>286</v>
      </c>
      <c r="B52" t="s">
        <v>287</v>
      </c>
      <c r="D52" s="1">
        <v>6</v>
      </c>
      <c r="E52" s="24"/>
      <c r="F52" t="s">
        <v>531</v>
      </c>
      <c r="H52" s="27" t="s">
        <v>800</v>
      </c>
      <c r="I52" s="27" t="s">
        <v>800</v>
      </c>
      <c r="J52" s="27" t="s">
        <v>800</v>
      </c>
      <c r="K52" s="27" t="s">
        <v>800</v>
      </c>
      <c r="L52" s="27">
        <v>0.375</v>
      </c>
      <c r="M52" s="27" t="s">
        <v>800</v>
      </c>
      <c r="N52" s="27" t="s">
        <v>800</v>
      </c>
      <c r="O52" s="27" t="s">
        <v>800</v>
      </c>
    </row>
    <row r="53" spans="1:15" ht="12">
      <c r="A53" t="s">
        <v>116</v>
      </c>
      <c r="B53" t="s">
        <v>117</v>
      </c>
      <c r="D53" s="1">
        <v>2</v>
      </c>
      <c r="E53" s="24"/>
      <c r="G53" s="27" t="s">
        <v>800</v>
      </c>
      <c r="H53" s="27" t="s">
        <v>800</v>
      </c>
      <c r="I53" s="27">
        <v>0.0625</v>
      </c>
      <c r="J53" s="27" t="s">
        <v>800</v>
      </c>
      <c r="K53" s="27" t="s">
        <v>800</v>
      </c>
      <c r="L53" s="27" t="s">
        <v>800</v>
      </c>
      <c r="M53" s="27">
        <v>0.0625</v>
      </c>
      <c r="N53" s="27" t="s">
        <v>800</v>
      </c>
      <c r="O53" s="27" t="s">
        <v>800</v>
      </c>
    </row>
    <row r="54" spans="1:15" ht="12">
      <c r="A54" t="s">
        <v>730</v>
      </c>
      <c r="B54" t="s">
        <v>276</v>
      </c>
      <c r="D54" s="1">
        <v>0.5</v>
      </c>
      <c r="E54" s="24"/>
      <c r="G54" s="27" t="s">
        <v>800</v>
      </c>
      <c r="H54" s="27" t="s">
        <v>800</v>
      </c>
      <c r="I54" s="27" t="s">
        <v>800</v>
      </c>
      <c r="J54" s="27" t="s">
        <v>800</v>
      </c>
      <c r="K54" s="27" t="s">
        <v>800</v>
      </c>
      <c r="L54" s="27">
        <v>0.03125</v>
      </c>
      <c r="M54" s="27" t="s">
        <v>800</v>
      </c>
      <c r="N54" s="27" t="s">
        <v>800</v>
      </c>
      <c r="O54" s="27" t="s">
        <v>800</v>
      </c>
    </row>
    <row r="55" spans="1:15" ht="12">
      <c r="A55" t="s">
        <v>128</v>
      </c>
      <c r="B55" t="s">
        <v>129</v>
      </c>
      <c r="D55" s="1">
        <v>1</v>
      </c>
      <c r="E55" s="24"/>
      <c r="F55" t="s">
        <v>525</v>
      </c>
      <c r="H55" s="27" t="s">
        <v>800</v>
      </c>
      <c r="I55" s="27" t="s">
        <v>800</v>
      </c>
      <c r="J55" s="27" t="s">
        <v>800</v>
      </c>
      <c r="K55" s="27" t="s">
        <v>800</v>
      </c>
      <c r="L55" s="27" t="s">
        <v>800</v>
      </c>
      <c r="M55" s="27" t="s">
        <v>800</v>
      </c>
      <c r="N55" s="27" t="s">
        <v>800</v>
      </c>
      <c r="O55" s="27" t="s">
        <v>800</v>
      </c>
    </row>
    <row r="56" spans="1:15" ht="12">
      <c r="A56" t="s">
        <v>296</v>
      </c>
      <c r="B56" t="s">
        <v>297</v>
      </c>
      <c r="D56" s="1">
        <v>6</v>
      </c>
      <c r="E56" s="24"/>
      <c r="F56" t="s">
        <v>515</v>
      </c>
      <c r="G56" s="27" t="s">
        <v>800</v>
      </c>
      <c r="H56" s="27" t="s">
        <v>800</v>
      </c>
      <c r="I56" s="27" t="s">
        <v>800</v>
      </c>
      <c r="J56" s="27" t="s">
        <v>800</v>
      </c>
      <c r="K56" s="27" t="s">
        <v>800</v>
      </c>
      <c r="L56" s="27" t="s">
        <v>800</v>
      </c>
      <c r="M56" s="27" t="s">
        <v>800</v>
      </c>
      <c r="N56" s="27" t="s">
        <v>800</v>
      </c>
      <c r="O56" s="27" t="s">
        <v>800</v>
      </c>
    </row>
    <row r="57" spans="1:15" ht="12">
      <c r="A57" t="s">
        <v>60</v>
      </c>
      <c r="B57" t="s">
        <v>354</v>
      </c>
      <c r="D57" s="1">
        <v>1</v>
      </c>
      <c r="E57" s="24"/>
      <c r="G57" s="27" t="s">
        <v>800</v>
      </c>
      <c r="H57" s="27" t="s">
        <v>800</v>
      </c>
      <c r="I57" s="27" t="s">
        <v>800</v>
      </c>
      <c r="J57" s="27" t="s">
        <v>800</v>
      </c>
      <c r="K57" s="27" t="s">
        <v>800</v>
      </c>
      <c r="L57" s="27" t="s">
        <v>800</v>
      </c>
      <c r="M57" s="27">
        <v>0.0625</v>
      </c>
      <c r="N57" s="27" t="s">
        <v>800</v>
      </c>
      <c r="O57" s="27" t="s">
        <v>800</v>
      </c>
    </row>
    <row r="58" spans="1:15" ht="12">
      <c r="A58" t="s">
        <v>62</v>
      </c>
      <c r="B58" t="s">
        <v>63</v>
      </c>
      <c r="C58" s="1">
        <v>2</v>
      </c>
      <c r="D58" s="1">
        <v>5</v>
      </c>
      <c r="E58" s="24"/>
      <c r="G58" s="27" t="s">
        <v>800</v>
      </c>
      <c r="H58" s="27">
        <v>0.763125</v>
      </c>
      <c r="I58" s="27">
        <v>0.763125</v>
      </c>
      <c r="J58" s="27">
        <v>0.763125</v>
      </c>
      <c r="K58" s="27" t="s">
        <v>800</v>
      </c>
      <c r="L58" s="27" t="s">
        <v>800</v>
      </c>
      <c r="M58" s="27" t="s">
        <v>800</v>
      </c>
      <c r="N58" s="27" t="s">
        <v>800</v>
      </c>
      <c r="O58" s="27" t="s">
        <v>800</v>
      </c>
    </row>
    <row r="59" spans="1:15" ht="12">
      <c r="A59" t="s">
        <v>64</v>
      </c>
      <c r="B59" t="s">
        <v>65</v>
      </c>
      <c r="C59" s="1">
        <v>2</v>
      </c>
      <c r="D59" s="1">
        <v>1</v>
      </c>
      <c r="E59" s="24"/>
      <c r="G59" s="27" t="s">
        <v>800</v>
      </c>
      <c r="H59" s="27" t="s">
        <v>800</v>
      </c>
      <c r="I59" s="27" t="s">
        <v>800</v>
      </c>
      <c r="J59" s="27">
        <v>2.0625</v>
      </c>
      <c r="K59" s="27" t="s">
        <v>800</v>
      </c>
      <c r="L59" s="27" t="s">
        <v>800</v>
      </c>
      <c r="M59" s="27" t="s">
        <v>800</v>
      </c>
      <c r="N59" s="27" t="s">
        <v>800</v>
      </c>
      <c r="O59" s="27" t="s">
        <v>800</v>
      </c>
    </row>
    <row r="60" spans="1:15" ht="12">
      <c r="A60" t="s">
        <v>136</v>
      </c>
      <c r="B60" t="s">
        <v>137</v>
      </c>
      <c r="D60" s="1">
        <v>2</v>
      </c>
      <c r="E60" s="24"/>
      <c r="G60" s="27" t="s">
        <v>800</v>
      </c>
      <c r="H60" s="27" t="s">
        <v>800</v>
      </c>
      <c r="I60" s="27" t="s">
        <v>800</v>
      </c>
      <c r="J60" s="27">
        <v>0.125</v>
      </c>
      <c r="K60" s="27" t="s">
        <v>800</v>
      </c>
      <c r="L60" s="27" t="s">
        <v>800</v>
      </c>
      <c r="M60" s="27" t="s">
        <v>800</v>
      </c>
      <c r="N60" s="27" t="s">
        <v>800</v>
      </c>
      <c r="O60" s="27" t="s">
        <v>800</v>
      </c>
    </row>
    <row r="61" spans="1:15" ht="12">
      <c r="A61" t="s">
        <v>82</v>
      </c>
      <c r="B61" t="s">
        <v>83</v>
      </c>
      <c r="D61" s="1">
        <v>6</v>
      </c>
      <c r="E61" s="24"/>
      <c r="F61" t="s">
        <v>523</v>
      </c>
      <c r="K61" s="27" t="s">
        <v>800</v>
      </c>
      <c r="L61" s="27" t="s">
        <v>800</v>
      </c>
      <c r="M61" s="27" t="s">
        <v>800</v>
      </c>
      <c r="N61" s="27" t="s">
        <v>800</v>
      </c>
      <c r="O61" s="27" t="s">
        <v>800</v>
      </c>
    </row>
    <row r="62" spans="1:15" ht="12">
      <c r="A62" t="s">
        <v>438</v>
      </c>
      <c r="B62" t="s">
        <v>314</v>
      </c>
      <c r="D62" s="1">
        <v>1</v>
      </c>
      <c r="E62" s="24"/>
      <c r="F62" t="s">
        <v>515</v>
      </c>
      <c r="G62" s="27" t="s">
        <v>800</v>
      </c>
      <c r="H62" s="27" t="s">
        <v>800</v>
      </c>
      <c r="I62" s="27" t="s">
        <v>800</v>
      </c>
      <c r="J62" s="27" t="s">
        <v>800</v>
      </c>
      <c r="K62" s="27" t="s">
        <v>800</v>
      </c>
      <c r="L62" s="27" t="s">
        <v>800</v>
      </c>
      <c r="M62" s="27" t="s">
        <v>800</v>
      </c>
      <c r="N62" s="27" t="s">
        <v>800</v>
      </c>
      <c r="O62" s="27" t="s">
        <v>800</v>
      </c>
    </row>
    <row r="63" spans="1:15" ht="12">
      <c r="A63" t="s">
        <v>243</v>
      </c>
      <c r="B63" t="s">
        <v>244</v>
      </c>
      <c r="C63" s="1">
        <v>1</v>
      </c>
      <c r="D63" s="1">
        <v>4</v>
      </c>
      <c r="E63" s="24"/>
      <c r="F63" t="s">
        <v>511</v>
      </c>
      <c r="H63" s="27" t="s">
        <v>800</v>
      </c>
      <c r="I63" s="27" t="s">
        <v>800</v>
      </c>
      <c r="J63" s="27" t="s">
        <v>800</v>
      </c>
      <c r="K63" s="27" t="s">
        <v>800</v>
      </c>
      <c r="L63" s="27" t="s">
        <v>800</v>
      </c>
      <c r="M63" s="27" t="s">
        <v>800</v>
      </c>
      <c r="N63" s="27" t="s">
        <v>800</v>
      </c>
      <c r="O63" s="27" t="s">
        <v>800</v>
      </c>
    </row>
    <row r="64" spans="1:15" ht="12">
      <c r="A64" t="s">
        <v>189</v>
      </c>
      <c r="B64" t="s">
        <v>190</v>
      </c>
      <c r="C64" s="1">
        <v>53</v>
      </c>
      <c r="D64" s="1">
        <v>5</v>
      </c>
      <c r="E64" s="24"/>
      <c r="G64" s="27" t="s">
        <v>800</v>
      </c>
      <c r="H64" s="27" t="s">
        <v>800</v>
      </c>
      <c r="I64" s="27" t="s">
        <v>800</v>
      </c>
      <c r="J64" s="27" t="s">
        <v>800</v>
      </c>
      <c r="K64" s="27" t="s">
        <v>800</v>
      </c>
      <c r="L64" s="27" t="s">
        <v>800</v>
      </c>
      <c r="M64" s="27" t="s">
        <v>800</v>
      </c>
      <c r="N64" s="27" t="s">
        <v>800</v>
      </c>
      <c r="O64" s="27">
        <v>47.98125</v>
      </c>
    </row>
    <row r="65" spans="1:15" ht="12">
      <c r="A65" t="s">
        <v>53</v>
      </c>
      <c r="B65" t="s">
        <v>54</v>
      </c>
      <c r="C65" s="1">
        <v>30</v>
      </c>
      <c r="D65" s="1">
        <v>2</v>
      </c>
      <c r="E65" s="24"/>
      <c r="G65" s="27">
        <v>19.8825</v>
      </c>
      <c r="H65" s="27" t="s">
        <v>800</v>
      </c>
      <c r="I65" s="27" t="s">
        <v>800</v>
      </c>
      <c r="J65" s="27" t="s">
        <v>800</v>
      </c>
      <c r="K65" s="27">
        <v>9.94125</v>
      </c>
      <c r="L65" s="27" t="s">
        <v>800</v>
      </c>
      <c r="M65" s="27" t="s">
        <v>800</v>
      </c>
      <c r="N65" s="27" t="s">
        <v>800</v>
      </c>
      <c r="O65" s="27" t="s">
        <v>800</v>
      </c>
    </row>
    <row r="66" spans="1:15" ht="12">
      <c r="A66" t="s">
        <v>250</v>
      </c>
      <c r="B66" t="s">
        <v>251</v>
      </c>
      <c r="C66" s="1">
        <v>3</v>
      </c>
      <c r="D66" s="1">
        <v>6</v>
      </c>
      <c r="E66" s="24"/>
      <c r="G66" s="27">
        <v>1.6875</v>
      </c>
      <c r="H66" s="27">
        <v>1.6875</v>
      </c>
      <c r="I66" s="27" t="s">
        <v>800</v>
      </c>
      <c r="J66" s="27" t="s">
        <v>800</v>
      </c>
      <c r="K66" s="27" t="s">
        <v>800</v>
      </c>
      <c r="L66" s="27" t="s">
        <v>800</v>
      </c>
      <c r="M66" s="27" t="s">
        <v>800</v>
      </c>
      <c r="N66" s="27" t="s">
        <v>800</v>
      </c>
      <c r="O66" s="27" t="s">
        <v>800</v>
      </c>
    </row>
    <row r="67" spans="1:15" ht="12">
      <c r="A67" t="s">
        <v>294</v>
      </c>
      <c r="B67" t="s">
        <v>295</v>
      </c>
      <c r="C67" s="1">
        <v>1</v>
      </c>
      <c r="D67" s="1">
        <v>2</v>
      </c>
      <c r="E67" s="24"/>
      <c r="G67" s="27">
        <v>0.37125</v>
      </c>
      <c r="H67" s="27">
        <v>0.37125</v>
      </c>
      <c r="I67" s="27" t="s">
        <v>800</v>
      </c>
      <c r="J67" s="27" t="s">
        <v>800</v>
      </c>
      <c r="K67" s="27">
        <v>0.37125</v>
      </c>
      <c r="L67" s="27" t="s">
        <v>800</v>
      </c>
      <c r="M67" s="27" t="s">
        <v>800</v>
      </c>
      <c r="N67" s="27" t="s">
        <v>800</v>
      </c>
      <c r="O67" s="27" t="s">
        <v>800</v>
      </c>
    </row>
    <row r="68" spans="1:15" ht="12">
      <c r="A68" t="s">
        <v>223</v>
      </c>
      <c r="B68" t="s">
        <v>224</v>
      </c>
      <c r="C68" s="1">
        <v>5</v>
      </c>
      <c r="D68" s="1">
        <v>12</v>
      </c>
      <c r="E68" s="24"/>
      <c r="G68" s="27" t="s">
        <v>800</v>
      </c>
      <c r="H68" s="27" t="s">
        <v>800</v>
      </c>
      <c r="I68" s="27" t="s">
        <v>800</v>
      </c>
      <c r="J68" s="27" t="s">
        <v>800</v>
      </c>
      <c r="K68" s="27" t="s">
        <v>800</v>
      </c>
      <c r="L68" s="27" t="s">
        <v>800</v>
      </c>
      <c r="M68" s="27" t="s">
        <v>800</v>
      </c>
      <c r="N68" s="27" t="s">
        <v>800</v>
      </c>
      <c r="O68" s="27">
        <v>4.3125</v>
      </c>
    </row>
    <row r="69" spans="1:15" ht="12">
      <c r="A69" t="s">
        <v>262</v>
      </c>
      <c r="B69" t="s">
        <v>263</v>
      </c>
      <c r="D69" s="1">
        <v>11</v>
      </c>
      <c r="E69" s="24"/>
      <c r="G69" s="27" t="s">
        <v>800</v>
      </c>
      <c r="H69" s="27" t="s">
        <v>800</v>
      </c>
      <c r="I69" s="27" t="s">
        <v>800</v>
      </c>
      <c r="J69" s="27" t="s">
        <v>800</v>
      </c>
      <c r="K69" s="27" t="s">
        <v>800</v>
      </c>
      <c r="L69" s="27" t="s">
        <v>800</v>
      </c>
      <c r="M69" s="27" t="s">
        <v>800</v>
      </c>
      <c r="N69" s="27" t="s">
        <v>800</v>
      </c>
      <c r="O69" s="27" t="s">
        <v>800</v>
      </c>
    </row>
    <row r="70" spans="1:15" ht="12">
      <c r="A70" t="s">
        <v>215</v>
      </c>
      <c r="B70" t="s">
        <v>216</v>
      </c>
      <c r="C70" s="1">
        <v>6</v>
      </c>
      <c r="D70" s="1">
        <v>6</v>
      </c>
      <c r="E70" s="24"/>
      <c r="G70" s="27">
        <v>6.375</v>
      </c>
      <c r="H70" s="27" t="s">
        <v>800</v>
      </c>
      <c r="I70" s="27" t="s">
        <v>800</v>
      </c>
      <c r="J70" s="27" t="s">
        <v>800</v>
      </c>
      <c r="K70" s="27" t="s">
        <v>800</v>
      </c>
      <c r="L70" s="27" t="s">
        <v>800</v>
      </c>
      <c r="M70" s="27" t="s">
        <v>800</v>
      </c>
      <c r="N70" s="27" t="s">
        <v>800</v>
      </c>
      <c r="O70" s="27" t="s">
        <v>800</v>
      </c>
    </row>
    <row r="71" spans="1:15" ht="12">
      <c r="A71" t="s">
        <v>94</v>
      </c>
      <c r="B71" t="s">
        <v>95</v>
      </c>
      <c r="C71" s="1">
        <v>3</v>
      </c>
      <c r="D71" s="1">
        <v>10</v>
      </c>
      <c r="E71" s="24"/>
      <c r="G71" s="27" t="s">
        <v>800</v>
      </c>
      <c r="H71" s="27" t="s">
        <v>800</v>
      </c>
      <c r="I71" s="27">
        <v>2.71875</v>
      </c>
      <c r="J71" s="27" t="s">
        <v>800</v>
      </c>
      <c r="K71" s="27" t="s">
        <v>800</v>
      </c>
      <c r="L71" s="27" t="s">
        <v>800</v>
      </c>
      <c r="M71" s="27" t="s">
        <v>800</v>
      </c>
      <c r="N71" s="27" t="s">
        <v>800</v>
      </c>
      <c r="O71" s="27" t="s">
        <v>800</v>
      </c>
    </row>
    <row r="72" spans="1:15" ht="12">
      <c r="A72" t="s">
        <v>182</v>
      </c>
      <c r="B72" t="s">
        <v>183</v>
      </c>
      <c r="D72" s="1">
        <v>7</v>
      </c>
      <c r="E72" s="24"/>
      <c r="G72" s="27" t="s">
        <v>800</v>
      </c>
      <c r="H72" s="27">
        <v>0.4375</v>
      </c>
      <c r="I72" s="27" t="s">
        <v>800</v>
      </c>
      <c r="J72" s="27" t="s">
        <v>800</v>
      </c>
      <c r="K72" s="27" t="s">
        <v>800</v>
      </c>
      <c r="L72" s="27" t="s">
        <v>800</v>
      </c>
      <c r="M72" s="27" t="s">
        <v>800</v>
      </c>
      <c r="N72" s="27" t="s">
        <v>800</v>
      </c>
      <c r="O72" s="27" t="s">
        <v>800</v>
      </c>
    </row>
    <row r="73" spans="1:15" ht="12">
      <c r="A73" t="s">
        <v>23</v>
      </c>
      <c r="B73" t="s">
        <v>24</v>
      </c>
      <c r="D73" s="1">
        <v>1</v>
      </c>
      <c r="E73" s="24"/>
      <c r="G73" s="27" t="s">
        <v>800</v>
      </c>
      <c r="H73" s="27" t="s">
        <v>800</v>
      </c>
      <c r="I73" s="27" t="s">
        <v>800</v>
      </c>
      <c r="J73" s="27" t="s">
        <v>800</v>
      </c>
      <c r="K73" s="27" t="s">
        <v>800</v>
      </c>
      <c r="L73" s="27">
        <v>0.0625</v>
      </c>
      <c r="M73" s="27" t="s">
        <v>800</v>
      </c>
      <c r="N73" s="27" t="s">
        <v>800</v>
      </c>
      <c r="O73" s="27" t="s">
        <v>800</v>
      </c>
    </row>
    <row r="74" spans="1:15" ht="12">
      <c r="A74" t="s">
        <v>41</v>
      </c>
      <c r="B74" t="s">
        <v>42</v>
      </c>
      <c r="D74" s="1">
        <v>0.25</v>
      </c>
      <c r="E74" s="24"/>
      <c r="G74" s="27" t="s">
        <v>800</v>
      </c>
      <c r="H74" s="27" t="s">
        <v>800</v>
      </c>
      <c r="I74" s="27" t="s">
        <v>800</v>
      </c>
      <c r="J74" s="27" t="s">
        <v>800</v>
      </c>
      <c r="K74" s="27" t="s">
        <v>800</v>
      </c>
      <c r="L74" s="27">
        <v>0.015625</v>
      </c>
      <c r="M74" s="27" t="s">
        <v>800</v>
      </c>
      <c r="N74" s="27" t="s">
        <v>800</v>
      </c>
      <c r="O74" s="27" t="s">
        <v>800</v>
      </c>
    </row>
    <row r="75" spans="1:15" ht="12">
      <c r="A75" t="s">
        <v>101</v>
      </c>
      <c r="B75" t="s">
        <v>102</v>
      </c>
      <c r="D75" s="1">
        <v>0.25</v>
      </c>
      <c r="E75" s="24"/>
      <c r="G75" s="27" t="s">
        <v>800</v>
      </c>
      <c r="H75" s="27" t="s">
        <v>800</v>
      </c>
      <c r="I75" s="27" t="s">
        <v>800</v>
      </c>
      <c r="J75" s="27" t="s">
        <v>800</v>
      </c>
      <c r="K75" s="27" t="s">
        <v>800</v>
      </c>
      <c r="L75" s="27">
        <v>0.01171875</v>
      </c>
      <c r="M75" s="27" t="s">
        <v>800</v>
      </c>
      <c r="N75" s="27" t="s">
        <v>800</v>
      </c>
      <c r="O75" s="27" t="s">
        <v>800</v>
      </c>
    </row>
    <row r="76" spans="1:15" ht="12">
      <c r="A76" t="s">
        <v>66</v>
      </c>
      <c r="B76" t="s">
        <v>67</v>
      </c>
      <c r="D76" s="1">
        <v>0.25</v>
      </c>
      <c r="E76" s="24"/>
      <c r="G76" s="27" t="s">
        <v>800</v>
      </c>
      <c r="H76" s="27" t="s">
        <v>800</v>
      </c>
      <c r="I76" s="27" t="s">
        <v>800</v>
      </c>
      <c r="J76" s="27" t="s">
        <v>800</v>
      </c>
      <c r="K76" s="27" t="s">
        <v>800</v>
      </c>
      <c r="L76" s="27">
        <v>0.015625</v>
      </c>
      <c r="M76" s="27" t="s">
        <v>800</v>
      </c>
      <c r="N76" s="27" t="s">
        <v>800</v>
      </c>
      <c r="O76" s="27" t="s">
        <v>800</v>
      </c>
    </row>
    <row r="77" spans="1:15" ht="12">
      <c r="A77" t="s">
        <v>211</v>
      </c>
      <c r="B77" t="s">
        <v>212</v>
      </c>
      <c r="D77" s="1">
        <v>0.1</v>
      </c>
      <c r="E77" s="24"/>
      <c r="G77" s="27" t="s">
        <v>800</v>
      </c>
      <c r="H77" s="27" t="s">
        <v>800</v>
      </c>
      <c r="I77" s="27">
        <v>0.00625</v>
      </c>
      <c r="J77" s="27" t="s">
        <v>800</v>
      </c>
      <c r="K77" s="27" t="s">
        <v>800</v>
      </c>
      <c r="L77" s="27" t="s">
        <v>800</v>
      </c>
      <c r="M77" s="27" t="s">
        <v>800</v>
      </c>
      <c r="N77" s="27" t="s">
        <v>800</v>
      </c>
      <c r="O77" s="27" t="s">
        <v>800</v>
      </c>
    </row>
    <row r="78" spans="1:15" ht="12">
      <c r="A78" t="s">
        <v>279</v>
      </c>
      <c r="B78" t="s">
        <v>884</v>
      </c>
      <c r="C78" s="1">
        <v>1</v>
      </c>
      <c r="D78" s="1">
        <v>9</v>
      </c>
      <c r="E78" s="24"/>
      <c r="G78" s="27" t="s">
        <v>800</v>
      </c>
      <c r="H78" s="27">
        <v>0.390625</v>
      </c>
      <c r="I78" s="27">
        <v>0.390625</v>
      </c>
      <c r="J78" s="27">
        <v>0.78125</v>
      </c>
      <c r="K78" s="27" t="s">
        <v>800</v>
      </c>
      <c r="L78" s="27" t="s">
        <v>800</v>
      </c>
      <c r="M78" s="27" t="s">
        <v>800</v>
      </c>
      <c r="N78" s="27" t="s">
        <v>800</v>
      </c>
      <c r="O78" s="27" t="s">
        <v>800</v>
      </c>
    </row>
    <row r="79" spans="1:15" ht="12">
      <c r="A79" t="s">
        <v>253</v>
      </c>
      <c r="B79" t="s">
        <v>254</v>
      </c>
      <c r="C79" s="1">
        <v>1</v>
      </c>
      <c r="D79" s="1">
        <v>13</v>
      </c>
      <c r="E79" s="24"/>
      <c r="G79" s="27" t="s">
        <v>800</v>
      </c>
      <c r="H79" s="27" t="s">
        <v>800</v>
      </c>
      <c r="I79" s="27" t="s">
        <v>800</v>
      </c>
      <c r="J79" s="27" t="s">
        <v>800</v>
      </c>
      <c r="K79" s="27" t="s">
        <v>800</v>
      </c>
      <c r="L79" s="27">
        <v>1.19625</v>
      </c>
      <c r="M79" s="27" t="s">
        <v>800</v>
      </c>
      <c r="N79" s="27" t="s">
        <v>800</v>
      </c>
      <c r="O79" s="27" t="s">
        <v>800</v>
      </c>
    </row>
    <row r="80" spans="1:15" ht="12">
      <c r="A80" t="s">
        <v>105</v>
      </c>
      <c r="B80" t="s">
        <v>1050</v>
      </c>
      <c r="C80" s="1">
        <v>1</v>
      </c>
      <c r="D80" s="1">
        <v>7</v>
      </c>
      <c r="E80" s="24"/>
      <c r="G80" s="27" t="s">
        <v>800</v>
      </c>
      <c r="H80" s="27" t="s">
        <v>800</v>
      </c>
      <c r="I80" s="27">
        <v>0.71875</v>
      </c>
      <c r="J80" s="27" t="s">
        <v>800</v>
      </c>
      <c r="K80" s="27" t="s">
        <v>800</v>
      </c>
      <c r="L80" s="27" t="s">
        <v>800</v>
      </c>
      <c r="M80" s="27">
        <v>0.359375</v>
      </c>
      <c r="N80" s="27" t="s">
        <v>800</v>
      </c>
      <c r="O80" s="27" t="s">
        <v>800</v>
      </c>
    </row>
    <row r="81" spans="1:15" ht="12">
      <c r="A81" t="s">
        <v>322</v>
      </c>
      <c r="B81" t="s">
        <v>323</v>
      </c>
      <c r="D81" s="1">
        <v>7</v>
      </c>
      <c r="E81" s="24"/>
      <c r="G81" s="27" t="s">
        <v>800</v>
      </c>
      <c r="H81" s="27">
        <v>0.4375</v>
      </c>
      <c r="I81" s="27" t="s">
        <v>800</v>
      </c>
      <c r="J81" s="27" t="s">
        <v>800</v>
      </c>
      <c r="K81" s="27" t="s">
        <v>800</v>
      </c>
      <c r="L81" s="27" t="s">
        <v>800</v>
      </c>
      <c r="M81" s="27" t="s">
        <v>800</v>
      </c>
      <c r="N81" s="27" t="s">
        <v>800</v>
      </c>
      <c r="O81" s="27" t="s">
        <v>800</v>
      </c>
    </row>
    <row r="82" spans="1:15" ht="12">
      <c r="A82" t="s">
        <v>825</v>
      </c>
      <c r="B82" t="s">
        <v>125</v>
      </c>
      <c r="D82" s="1">
        <v>2</v>
      </c>
      <c r="E82" s="24"/>
      <c r="G82" s="27" t="s">
        <v>800</v>
      </c>
      <c r="H82" s="27" t="s">
        <v>800</v>
      </c>
      <c r="I82" s="27">
        <v>0.125</v>
      </c>
      <c r="J82" s="27" t="s">
        <v>800</v>
      </c>
      <c r="K82" s="27" t="s">
        <v>800</v>
      </c>
      <c r="L82" s="27" t="s">
        <v>800</v>
      </c>
      <c r="M82" s="27" t="s">
        <v>800</v>
      </c>
      <c r="N82" s="27" t="s">
        <v>800</v>
      </c>
      <c r="O82" s="27" t="s">
        <v>800</v>
      </c>
    </row>
    <row r="83" spans="1:15" ht="12">
      <c r="A83" t="s">
        <v>298</v>
      </c>
      <c r="B83" t="s">
        <v>788</v>
      </c>
      <c r="C83" s="1">
        <v>3</v>
      </c>
      <c r="D83" s="1">
        <v>12</v>
      </c>
      <c r="E83" s="24"/>
      <c r="G83" s="27" t="s">
        <v>800</v>
      </c>
      <c r="H83" s="27" t="s">
        <v>800</v>
      </c>
      <c r="I83" s="27" t="s">
        <v>800</v>
      </c>
      <c r="J83" s="27">
        <v>3.75</v>
      </c>
      <c r="K83" s="27" t="s">
        <v>800</v>
      </c>
      <c r="L83" s="27" t="s">
        <v>800</v>
      </c>
      <c r="M83" s="27" t="s">
        <v>800</v>
      </c>
      <c r="N83" s="27" t="s">
        <v>800</v>
      </c>
      <c r="O83" s="27" t="s">
        <v>800</v>
      </c>
    </row>
    <row r="84" spans="1:15" ht="12">
      <c r="A84" t="s">
        <v>90</v>
      </c>
      <c r="B84" t="s">
        <v>91</v>
      </c>
      <c r="C84" s="1">
        <v>7</v>
      </c>
      <c r="D84" s="1">
        <v>11</v>
      </c>
      <c r="E84" s="24"/>
      <c r="G84" s="27">
        <v>3.84375</v>
      </c>
      <c r="H84" s="27" t="s">
        <v>800</v>
      </c>
      <c r="I84" s="27" t="s">
        <v>800</v>
      </c>
      <c r="J84" s="27">
        <v>3.84375</v>
      </c>
      <c r="K84" s="27" t="s">
        <v>800</v>
      </c>
      <c r="L84" s="27" t="s">
        <v>800</v>
      </c>
      <c r="M84" s="27" t="s">
        <v>800</v>
      </c>
      <c r="N84" s="27" t="s">
        <v>800</v>
      </c>
      <c r="O84" s="27" t="s">
        <v>800</v>
      </c>
    </row>
    <row r="85" spans="1:15" ht="12">
      <c r="A85" t="s">
        <v>0</v>
      </c>
      <c r="B85" t="s">
        <v>391</v>
      </c>
      <c r="D85" s="1">
        <v>1</v>
      </c>
      <c r="E85" s="24"/>
      <c r="F85" t="s">
        <v>511</v>
      </c>
      <c r="H85" s="27" t="s">
        <v>800</v>
      </c>
      <c r="I85" s="27" t="s">
        <v>800</v>
      </c>
      <c r="J85" s="27" t="s">
        <v>800</v>
      </c>
      <c r="K85" s="27" t="s">
        <v>800</v>
      </c>
      <c r="L85" s="27" t="s">
        <v>800</v>
      </c>
      <c r="M85" s="27" t="s">
        <v>800</v>
      </c>
      <c r="N85" s="27" t="s">
        <v>800</v>
      </c>
      <c r="O85" s="27" t="s">
        <v>800</v>
      </c>
    </row>
    <row r="86" spans="1:15" ht="12">
      <c r="A86" t="s">
        <v>123</v>
      </c>
      <c r="B86" t="s">
        <v>124</v>
      </c>
      <c r="D86" s="1">
        <v>0.25</v>
      </c>
      <c r="E86" s="24"/>
      <c r="G86" s="27" t="s">
        <v>800</v>
      </c>
      <c r="H86" s="27" t="s">
        <v>800</v>
      </c>
      <c r="I86" s="27" t="s">
        <v>800</v>
      </c>
      <c r="J86" s="27" t="s">
        <v>800</v>
      </c>
      <c r="K86" s="27" t="s">
        <v>800</v>
      </c>
      <c r="L86" s="27" t="s">
        <v>800</v>
      </c>
      <c r="M86" s="27">
        <v>0.015625</v>
      </c>
      <c r="N86" s="27" t="s">
        <v>800</v>
      </c>
      <c r="O86" s="27" t="s">
        <v>800</v>
      </c>
    </row>
    <row r="87" spans="1:15" ht="12">
      <c r="A87" t="s">
        <v>270</v>
      </c>
      <c r="B87" t="s">
        <v>271</v>
      </c>
      <c r="D87" s="1">
        <v>7</v>
      </c>
      <c r="E87" s="24"/>
      <c r="G87" s="27" t="s">
        <v>800</v>
      </c>
      <c r="H87" s="27" t="s">
        <v>800</v>
      </c>
      <c r="I87" s="27" t="s">
        <v>800</v>
      </c>
      <c r="J87" s="27" t="s">
        <v>800</v>
      </c>
      <c r="K87" s="27">
        <v>0.328125</v>
      </c>
      <c r="L87" s="27" t="s">
        <v>800</v>
      </c>
      <c r="M87" s="27" t="s">
        <v>800</v>
      </c>
      <c r="N87" s="27" t="s">
        <v>800</v>
      </c>
      <c r="O87" s="27" t="s">
        <v>800</v>
      </c>
    </row>
    <row r="88" spans="1:15" ht="12">
      <c r="A88" t="s">
        <v>266</v>
      </c>
      <c r="B88" t="s">
        <v>493</v>
      </c>
      <c r="C88" s="1">
        <v>3</v>
      </c>
      <c r="D88" s="1">
        <v>6</v>
      </c>
      <c r="E88" s="24"/>
      <c r="G88" s="27">
        <v>0.84375</v>
      </c>
      <c r="H88" s="27">
        <v>0.84375</v>
      </c>
      <c r="I88" s="27" t="s">
        <v>800</v>
      </c>
      <c r="J88" s="27" t="s">
        <v>800</v>
      </c>
      <c r="K88" s="27">
        <v>0.84375</v>
      </c>
      <c r="L88" s="27">
        <v>0.84375</v>
      </c>
      <c r="M88" s="27" t="s">
        <v>800</v>
      </c>
      <c r="N88" s="27" t="s">
        <v>800</v>
      </c>
      <c r="O88" s="27" t="s">
        <v>800</v>
      </c>
    </row>
    <row r="89" spans="1:15" ht="12">
      <c r="A89" t="s">
        <v>39</v>
      </c>
      <c r="B89" t="s">
        <v>40</v>
      </c>
      <c r="D89" s="1">
        <v>8</v>
      </c>
      <c r="E89" s="24"/>
      <c r="G89" s="27">
        <v>0.5</v>
      </c>
      <c r="H89" s="27" t="s">
        <v>800</v>
      </c>
      <c r="I89" s="27" t="s">
        <v>800</v>
      </c>
      <c r="J89" s="27" t="s">
        <v>800</v>
      </c>
      <c r="K89" s="27" t="s">
        <v>800</v>
      </c>
      <c r="L89" s="27" t="s">
        <v>800</v>
      </c>
      <c r="M89" s="27" t="s">
        <v>800</v>
      </c>
      <c r="N89" s="27" t="s">
        <v>800</v>
      </c>
      <c r="O89" s="27" t="s">
        <v>800</v>
      </c>
    </row>
    <row r="90" spans="1:15" ht="12">
      <c r="A90" t="s">
        <v>80</v>
      </c>
      <c r="B90" t="s">
        <v>81</v>
      </c>
      <c r="D90" s="1">
        <v>4</v>
      </c>
      <c r="E90" s="24"/>
      <c r="G90" s="27" t="s">
        <v>800</v>
      </c>
      <c r="H90" s="27" t="s">
        <v>800</v>
      </c>
      <c r="I90" s="27">
        <v>0.25</v>
      </c>
      <c r="J90" s="27" t="s">
        <v>800</v>
      </c>
      <c r="K90" s="27" t="s">
        <v>800</v>
      </c>
      <c r="L90" s="27" t="s">
        <v>800</v>
      </c>
      <c r="M90" s="27" t="s">
        <v>800</v>
      </c>
      <c r="N90" s="27" t="s">
        <v>800</v>
      </c>
      <c r="O90" s="27" t="s">
        <v>800</v>
      </c>
    </row>
    <row r="91" spans="1:15" ht="12">
      <c r="A91" t="s">
        <v>824</v>
      </c>
      <c r="B91" t="s">
        <v>818</v>
      </c>
      <c r="D91" s="1">
        <v>7</v>
      </c>
      <c r="E91" s="24"/>
      <c r="G91" s="27" t="s">
        <v>800</v>
      </c>
      <c r="H91" s="27" t="s">
        <v>800</v>
      </c>
      <c r="I91" s="27">
        <v>0.4375</v>
      </c>
      <c r="J91" s="27" t="s">
        <v>800</v>
      </c>
      <c r="K91" s="27" t="s">
        <v>800</v>
      </c>
      <c r="L91" s="27" t="s">
        <v>800</v>
      </c>
      <c r="M91" s="27" t="s">
        <v>800</v>
      </c>
      <c r="N91" s="27" t="s">
        <v>800</v>
      </c>
      <c r="O91" s="27" t="s">
        <v>800</v>
      </c>
    </row>
    <row r="92" spans="1:15" ht="12">
      <c r="A92" t="s">
        <v>148</v>
      </c>
      <c r="B92" t="s">
        <v>149</v>
      </c>
      <c r="C92" s="1">
        <v>2</v>
      </c>
      <c r="D92" s="1">
        <v>4</v>
      </c>
      <c r="E92" s="24"/>
      <c r="G92" s="27" t="s">
        <v>800</v>
      </c>
      <c r="H92" s="27">
        <v>1.6875</v>
      </c>
      <c r="I92" s="27" t="s">
        <v>800</v>
      </c>
      <c r="J92" s="27" t="s">
        <v>800</v>
      </c>
      <c r="K92" s="27" t="s">
        <v>800</v>
      </c>
      <c r="L92" s="27" t="s">
        <v>800</v>
      </c>
      <c r="M92" s="27" t="s">
        <v>800</v>
      </c>
      <c r="N92" s="27" t="s">
        <v>800</v>
      </c>
      <c r="O92" s="27" t="s">
        <v>800</v>
      </c>
    </row>
    <row r="93" spans="1:15" ht="12">
      <c r="A93" t="s">
        <v>88</v>
      </c>
      <c r="B93" t="s">
        <v>89</v>
      </c>
      <c r="C93" s="1">
        <v>2</v>
      </c>
      <c r="D93" s="1">
        <v>15</v>
      </c>
      <c r="E93" s="24"/>
      <c r="G93" s="27">
        <v>0.734375</v>
      </c>
      <c r="H93" s="27" t="s">
        <v>800</v>
      </c>
      <c r="I93" s="27">
        <v>0.734375</v>
      </c>
      <c r="J93" s="27">
        <v>0.734375</v>
      </c>
      <c r="K93" s="27" t="s">
        <v>800</v>
      </c>
      <c r="L93" s="27" t="s">
        <v>800</v>
      </c>
      <c r="M93" s="27" t="s">
        <v>800</v>
      </c>
      <c r="N93" s="27" t="s">
        <v>800</v>
      </c>
      <c r="O93" s="27" t="s">
        <v>800</v>
      </c>
    </row>
    <row r="94" spans="1:15" ht="12">
      <c r="A94" t="s">
        <v>817</v>
      </c>
      <c r="B94" t="s">
        <v>35</v>
      </c>
      <c r="D94" s="1">
        <v>0.1</v>
      </c>
      <c r="E94" s="24"/>
      <c r="F94" t="s">
        <v>517</v>
      </c>
      <c r="J94" s="27" t="s">
        <v>800</v>
      </c>
      <c r="K94" s="27" t="s">
        <v>800</v>
      </c>
      <c r="L94" s="27" t="s">
        <v>800</v>
      </c>
      <c r="M94" s="27" t="s">
        <v>800</v>
      </c>
      <c r="N94" s="27" t="s">
        <v>800</v>
      </c>
      <c r="O94" s="27" t="s">
        <v>800</v>
      </c>
    </row>
    <row r="95" spans="1:15" ht="12">
      <c r="A95" t="s">
        <v>700</v>
      </c>
      <c r="B95" t="s">
        <v>199</v>
      </c>
      <c r="D95" s="1">
        <v>0.25</v>
      </c>
      <c r="E95" s="24"/>
      <c r="G95" s="27" t="s">
        <v>800</v>
      </c>
      <c r="H95" s="27" t="s">
        <v>800</v>
      </c>
      <c r="I95" s="27" t="s">
        <v>800</v>
      </c>
      <c r="J95" s="27" t="s">
        <v>800</v>
      </c>
      <c r="K95" s="27" t="s">
        <v>800</v>
      </c>
      <c r="L95" s="27" t="s">
        <v>800</v>
      </c>
      <c r="M95" s="27">
        <v>0.015625</v>
      </c>
      <c r="N95" s="27" t="s">
        <v>800</v>
      </c>
      <c r="O95" s="27" t="s">
        <v>800</v>
      </c>
    </row>
    <row r="96" spans="1:15" ht="12">
      <c r="A96" t="s">
        <v>703</v>
      </c>
      <c r="B96" t="s">
        <v>202</v>
      </c>
      <c r="D96" s="1">
        <v>7</v>
      </c>
      <c r="E96" s="24"/>
      <c r="G96" s="27" t="s">
        <v>800</v>
      </c>
      <c r="H96" s="27" t="s">
        <v>800</v>
      </c>
      <c r="I96" s="27">
        <v>0.4375</v>
      </c>
      <c r="J96" s="27" t="s">
        <v>800</v>
      </c>
      <c r="K96" s="27" t="s">
        <v>800</v>
      </c>
      <c r="L96" s="27" t="s">
        <v>800</v>
      </c>
      <c r="M96" s="27" t="s">
        <v>800</v>
      </c>
      <c r="N96" s="27" t="s">
        <v>800</v>
      </c>
      <c r="O96" s="27" t="s">
        <v>800</v>
      </c>
    </row>
    <row r="97" spans="1:15" ht="12">
      <c r="A97" t="s">
        <v>200</v>
      </c>
      <c r="B97" t="s">
        <v>201</v>
      </c>
      <c r="D97" s="1">
        <v>7</v>
      </c>
      <c r="E97" s="24"/>
      <c r="G97" s="27" t="s">
        <v>800</v>
      </c>
      <c r="H97" s="27">
        <v>0.4375</v>
      </c>
      <c r="I97" s="27" t="s">
        <v>800</v>
      </c>
      <c r="J97" s="27" t="s">
        <v>800</v>
      </c>
      <c r="K97" s="27" t="s">
        <v>800</v>
      </c>
      <c r="L97" s="27" t="s">
        <v>800</v>
      </c>
      <c r="M97" s="27" t="s">
        <v>800</v>
      </c>
      <c r="N97" s="27" t="s">
        <v>800</v>
      </c>
      <c r="O97" s="27" t="s">
        <v>800</v>
      </c>
    </row>
    <row r="98" spans="1:15" ht="12">
      <c r="A98" t="s">
        <v>233</v>
      </c>
      <c r="B98" t="s">
        <v>234</v>
      </c>
      <c r="C98" s="1">
        <v>21</v>
      </c>
      <c r="D98" s="1">
        <v>12</v>
      </c>
      <c r="E98" s="24"/>
      <c r="G98" s="27" t="s">
        <v>800</v>
      </c>
      <c r="H98" s="27" t="s">
        <v>800</v>
      </c>
      <c r="I98" s="27" t="s">
        <v>800</v>
      </c>
      <c r="J98" s="27" t="s">
        <v>800</v>
      </c>
      <c r="K98" s="27" t="s">
        <v>800</v>
      </c>
      <c r="L98" s="27" t="s">
        <v>800</v>
      </c>
      <c r="M98" s="27" t="s">
        <v>800</v>
      </c>
      <c r="N98" s="27" t="s">
        <v>800</v>
      </c>
      <c r="O98" s="27">
        <v>21.75</v>
      </c>
    </row>
    <row r="99" spans="1:15" ht="12">
      <c r="A99" t="s">
        <v>231</v>
      </c>
      <c r="B99" t="s">
        <v>232</v>
      </c>
      <c r="C99" s="1">
        <v>10</v>
      </c>
      <c r="D99" s="1">
        <v>13</v>
      </c>
      <c r="E99" s="24"/>
      <c r="G99" s="27" t="s">
        <v>800</v>
      </c>
      <c r="H99" s="27" t="s">
        <v>800</v>
      </c>
      <c r="I99" s="27">
        <v>5.40625</v>
      </c>
      <c r="J99" s="27">
        <v>5.40625</v>
      </c>
      <c r="K99" s="27" t="s">
        <v>800</v>
      </c>
      <c r="L99" s="27" t="s">
        <v>800</v>
      </c>
      <c r="M99" s="27" t="s">
        <v>800</v>
      </c>
      <c r="N99" s="27" t="s">
        <v>800</v>
      </c>
      <c r="O99" s="27" t="s">
        <v>800</v>
      </c>
    </row>
    <row r="100" spans="1:15" ht="12">
      <c r="A100" t="s">
        <v>74</v>
      </c>
      <c r="B100" t="s">
        <v>75</v>
      </c>
      <c r="D100" s="1">
        <v>2</v>
      </c>
      <c r="E100" s="24"/>
      <c r="G100" s="27" t="s">
        <v>800</v>
      </c>
      <c r="H100" s="27" t="s">
        <v>800</v>
      </c>
      <c r="I100" s="27" t="s">
        <v>800</v>
      </c>
      <c r="J100" s="27" t="s">
        <v>800</v>
      </c>
      <c r="K100" s="27" t="s">
        <v>800</v>
      </c>
      <c r="L100" s="27" t="s">
        <v>800</v>
      </c>
      <c r="M100" s="27">
        <v>0.125</v>
      </c>
      <c r="N100" s="27" t="s">
        <v>800</v>
      </c>
      <c r="O100" s="27" t="s">
        <v>800</v>
      </c>
    </row>
    <row r="101" spans="1:15" ht="12">
      <c r="A101" t="s">
        <v>205</v>
      </c>
      <c r="B101" t="s">
        <v>206</v>
      </c>
      <c r="C101" s="1">
        <v>5</v>
      </c>
      <c r="D101" s="1">
        <v>10</v>
      </c>
      <c r="E101" s="24"/>
      <c r="G101" s="27" t="s">
        <v>800</v>
      </c>
      <c r="H101" s="27" t="s">
        <v>800</v>
      </c>
      <c r="I101" s="27" t="s">
        <v>800</v>
      </c>
      <c r="J101" s="27" t="s">
        <v>800</v>
      </c>
      <c r="K101" s="27" t="s">
        <v>800</v>
      </c>
      <c r="L101" s="27">
        <v>5.625</v>
      </c>
      <c r="M101" s="27" t="s">
        <v>800</v>
      </c>
      <c r="N101" s="27" t="s">
        <v>800</v>
      </c>
      <c r="O101" s="27" t="s">
        <v>800</v>
      </c>
    </row>
    <row r="102" spans="1:15" ht="12">
      <c r="A102" t="s">
        <v>103</v>
      </c>
      <c r="B102" t="s">
        <v>104</v>
      </c>
      <c r="D102" s="1">
        <v>1</v>
      </c>
      <c r="E102" s="24"/>
      <c r="G102" s="27" t="s">
        <v>800</v>
      </c>
      <c r="H102" s="27" t="s">
        <v>800</v>
      </c>
      <c r="I102" s="27" t="s">
        <v>800</v>
      </c>
      <c r="J102" s="27" t="s">
        <v>800</v>
      </c>
      <c r="K102" s="27" t="s">
        <v>800</v>
      </c>
      <c r="L102" s="27" t="s">
        <v>800</v>
      </c>
      <c r="M102" s="27">
        <v>0.0625</v>
      </c>
      <c r="N102" s="27" t="s">
        <v>800</v>
      </c>
      <c r="O102" s="27" t="s">
        <v>800</v>
      </c>
    </row>
    <row r="103" spans="1:15" ht="12">
      <c r="A103" t="s">
        <v>822</v>
      </c>
      <c r="B103" t="s">
        <v>121</v>
      </c>
      <c r="D103" s="1">
        <v>3</v>
      </c>
      <c r="E103" s="24"/>
      <c r="G103" s="27" t="s">
        <v>800</v>
      </c>
      <c r="H103" s="27" t="s">
        <v>800</v>
      </c>
      <c r="I103" s="27" t="s">
        <v>800</v>
      </c>
      <c r="J103" s="27" t="s">
        <v>800</v>
      </c>
      <c r="K103" s="27" t="s">
        <v>800</v>
      </c>
      <c r="L103" s="27">
        <v>0.1875</v>
      </c>
      <c r="M103" s="27" t="s">
        <v>800</v>
      </c>
      <c r="N103" s="27" t="s">
        <v>800</v>
      </c>
      <c r="O103" s="27" t="s">
        <v>800</v>
      </c>
    </row>
    <row r="104" spans="1:15" ht="12">
      <c r="A104" t="s">
        <v>140</v>
      </c>
      <c r="B104" t="s">
        <v>141</v>
      </c>
      <c r="D104" s="1">
        <v>6</v>
      </c>
      <c r="E104" s="24"/>
      <c r="G104" s="27" t="s">
        <v>800</v>
      </c>
      <c r="H104" s="27">
        <v>0.28125</v>
      </c>
      <c r="I104" s="27" t="s">
        <v>800</v>
      </c>
      <c r="J104" s="27" t="s">
        <v>800</v>
      </c>
      <c r="K104" s="27" t="s">
        <v>800</v>
      </c>
      <c r="L104" s="27" t="s">
        <v>800</v>
      </c>
      <c r="M104" s="27" t="s">
        <v>800</v>
      </c>
      <c r="N104" s="27" t="s">
        <v>800</v>
      </c>
      <c r="O104" s="27" t="s">
        <v>800</v>
      </c>
    </row>
    <row r="105" spans="1:15" ht="12">
      <c r="A105" t="s">
        <v>823</v>
      </c>
      <c r="B105" t="s">
        <v>526</v>
      </c>
      <c r="D105" s="1">
        <v>0.25</v>
      </c>
      <c r="E105" s="24"/>
      <c r="F105" t="s">
        <v>440</v>
      </c>
      <c r="H105" s="27" t="s">
        <v>800</v>
      </c>
      <c r="I105" s="27" t="s">
        <v>800</v>
      </c>
      <c r="J105" s="27" t="s">
        <v>800</v>
      </c>
      <c r="K105" s="27" t="s">
        <v>800</v>
      </c>
      <c r="L105" s="27" t="s">
        <v>800</v>
      </c>
      <c r="M105" s="27" t="s">
        <v>800</v>
      </c>
      <c r="N105" s="27" t="s">
        <v>800</v>
      </c>
      <c r="O105" s="27" t="s">
        <v>800</v>
      </c>
    </row>
    <row r="106" spans="1:15" ht="12">
      <c r="A106" t="s">
        <v>158</v>
      </c>
      <c r="B106" t="s">
        <v>159</v>
      </c>
      <c r="D106" s="1">
        <v>4</v>
      </c>
      <c r="E106" s="24"/>
      <c r="G106" s="27" t="s">
        <v>800</v>
      </c>
      <c r="H106" s="27" t="s">
        <v>800</v>
      </c>
      <c r="I106" s="27" t="s">
        <v>800</v>
      </c>
      <c r="J106" s="27" t="s">
        <v>800</v>
      </c>
      <c r="K106" s="27" t="s">
        <v>800</v>
      </c>
      <c r="L106" s="27">
        <v>0.25</v>
      </c>
      <c r="M106" s="27" t="s">
        <v>800</v>
      </c>
      <c r="N106" s="27" t="s">
        <v>800</v>
      </c>
      <c r="O106" s="27" t="s">
        <v>800</v>
      </c>
    </row>
    <row r="107" spans="1:15" ht="12">
      <c r="A107" t="s">
        <v>292</v>
      </c>
      <c r="B107" t="s">
        <v>293</v>
      </c>
      <c r="D107" s="1">
        <v>1</v>
      </c>
      <c r="E107" s="24"/>
      <c r="G107" s="27" t="s">
        <v>800</v>
      </c>
      <c r="H107" s="27" t="s">
        <v>800</v>
      </c>
      <c r="I107" s="27" t="s">
        <v>800</v>
      </c>
      <c r="J107" s="27" t="s">
        <v>800</v>
      </c>
      <c r="K107" s="27" t="s">
        <v>800</v>
      </c>
      <c r="L107" s="27" t="s">
        <v>800</v>
      </c>
      <c r="M107" s="27" t="s">
        <v>800</v>
      </c>
      <c r="N107" s="27" t="s">
        <v>800</v>
      </c>
      <c r="O107" s="27" t="s">
        <v>800</v>
      </c>
    </row>
    <row r="108" spans="1:15" ht="12">
      <c r="A108" t="s">
        <v>25</v>
      </c>
      <c r="B108" t="s">
        <v>26</v>
      </c>
      <c r="C108" s="1">
        <v>2</v>
      </c>
      <c r="D108" s="1">
        <v>13</v>
      </c>
      <c r="E108" s="24"/>
      <c r="G108" s="27">
        <v>1.40625</v>
      </c>
      <c r="H108" s="27" t="s">
        <v>800</v>
      </c>
      <c r="I108" s="27" t="s">
        <v>800</v>
      </c>
      <c r="J108" s="27" t="s">
        <v>800</v>
      </c>
      <c r="K108" s="27">
        <v>1.40625</v>
      </c>
      <c r="L108" s="27" t="s">
        <v>800</v>
      </c>
      <c r="M108" s="27" t="s">
        <v>800</v>
      </c>
      <c r="N108" s="27" t="s">
        <v>800</v>
      </c>
      <c r="O108" s="27" t="s">
        <v>800</v>
      </c>
    </row>
    <row r="109" spans="1:15" ht="12">
      <c r="A109" t="s">
        <v>168</v>
      </c>
      <c r="B109" t="s">
        <v>169</v>
      </c>
      <c r="D109" s="1">
        <v>8</v>
      </c>
      <c r="E109" s="24"/>
      <c r="G109" s="27" t="s">
        <v>800</v>
      </c>
      <c r="H109" s="27">
        <v>0.5</v>
      </c>
      <c r="I109" s="27" t="s">
        <v>800</v>
      </c>
      <c r="J109" s="27" t="s">
        <v>800</v>
      </c>
      <c r="K109" s="27" t="s">
        <v>800</v>
      </c>
      <c r="L109" s="27" t="s">
        <v>800</v>
      </c>
      <c r="M109" s="27" t="s">
        <v>800</v>
      </c>
      <c r="N109" s="27" t="s">
        <v>800</v>
      </c>
      <c r="O109" s="27" t="s">
        <v>800</v>
      </c>
    </row>
    <row r="110" spans="1:15" ht="12">
      <c r="A110" t="s">
        <v>110</v>
      </c>
      <c r="B110" t="s">
        <v>111</v>
      </c>
      <c r="D110" s="1">
        <v>2</v>
      </c>
      <c r="E110" s="24"/>
      <c r="G110" s="27" t="s">
        <v>800</v>
      </c>
      <c r="H110" s="27" t="s">
        <v>800</v>
      </c>
      <c r="I110" s="27" t="s">
        <v>800</v>
      </c>
      <c r="J110" s="27" t="s">
        <v>800</v>
      </c>
      <c r="K110" s="27" t="s">
        <v>800</v>
      </c>
      <c r="L110" s="27" t="s">
        <v>800</v>
      </c>
      <c r="M110" s="27" t="s">
        <v>800</v>
      </c>
      <c r="N110" s="27">
        <v>0.125</v>
      </c>
      <c r="O110" s="27" t="s">
        <v>800</v>
      </c>
    </row>
    <row r="111" spans="1:15" ht="12">
      <c r="A111" t="s">
        <v>162</v>
      </c>
      <c r="B111" t="s">
        <v>163</v>
      </c>
      <c r="D111" s="1">
        <v>6</v>
      </c>
      <c r="E111" s="24"/>
      <c r="G111" s="27" t="s">
        <v>800</v>
      </c>
      <c r="H111" s="27">
        <v>0.375</v>
      </c>
      <c r="I111" s="27" t="s">
        <v>800</v>
      </c>
      <c r="J111" s="27" t="s">
        <v>800</v>
      </c>
      <c r="K111" s="27" t="s">
        <v>800</v>
      </c>
      <c r="L111" s="27" t="s">
        <v>800</v>
      </c>
      <c r="M111" s="27" t="s">
        <v>800</v>
      </c>
      <c r="N111" s="27" t="s">
        <v>800</v>
      </c>
      <c r="O111" s="27" t="s">
        <v>800</v>
      </c>
    </row>
    <row r="112" spans="1:15" ht="12">
      <c r="A112" t="s">
        <v>395</v>
      </c>
      <c r="B112" t="s">
        <v>48</v>
      </c>
      <c r="D112" s="1">
        <v>1</v>
      </c>
      <c r="E112" s="24"/>
      <c r="F112" t="s">
        <v>520</v>
      </c>
      <c r="I112" s="27" t="s">
        <v>800</v>
      </c>
      <c r="J112" s="27" t="s">
        <v>800</v>
      </c>
      <c r="K112" s="27" t="s">
        <v>800</v>
      </c>
      <c r="L112" s="27" t="s">
        <v>800</v>
      </c>
      <c r="M112" s="27" t="s">
        <v>800</v>
      </c>
      <c r="N112" s="27" t="s">
        <v>800</v>
      </c>
      <c r="O112" s="27" t="s">
        <v>800</v>
      </c>
    </row>
    <row r="113" spans="1:15" ht="12">
      <c r="A113" t="s">
        <v>240</v>
      </c>
      <c r="B113" t="s">
        <v>241</v>
      </c>
      <c r="D113" s="1">
        <v>6</v>
      </c>
      <c r="E113" s="24"/>
      <c r="G113" s="27" t="s">
        <v>800</v>
      </c>
      <c r="H113" s="27" t="s">
        <v>800</v>
      </c>
      <c r="I113" s="27">
        <v>0.375</v>
      </c>
      <c r="J113" s="27" t="s">
        <v>800</v>
      </c>
      <c r="K113" s="27" t="s">
        <v>800</v>
      </c>
      <c r="L113" s="27" t="s">
        <v>800</v>
      </c>
      <c r="M113" s="27" t="s">
        <v>800</v>
      </c>
      <c r="N113" s="27" t="s">
        <v>800</v>
      </c>
      <c r="O113" s="27" t="s">
        <v>800</v>
      </c>
    </row>
    <row r="114" spans="1:15" ht="12">
      <c r="A114" t="s">
        <v>220</v>
      </c>
      <c r="B114" t="s">
        <v>221</v>
      </c>
      <c r="C114" s="1">
        <v>7</v>
      </c>
      <c r="D114" s="1">
        <v>11</v>
      </c>
      <c r="E114" s="24"/>
      <c r="G114" s="27">
        <v>1.921875</v>
      </c>
      <c r="H114" s="27">
        <v>1.921875</v>
      </c>
      <c r="I114" s="27" t="s">
        <v>800</v>
      </c>
      <c r="J114" s="27">
        <v>1.921875</v>
      </c>
      <c r="K114" s="27" t="s">
        <v>800</v>
      </c>
      <c r="L114" s="27" t="s">
        <v>800</v>
      </c>
      <c r="M114" s="27" t="s">
        <v>800</v>
      </c>
      <c r="N114" s="27" t="s">
        <v>800</v>
      </c>
      <c r="O114" s="27">
        <v>1.921875</v>
      </c>
    </row>
    <row r="115" spans="1:15" ht="12">
      <c r="A115" t="s">
        <v>317</v>
      </c>
      <c r="B115" t="s">
        <v>318</v>
      </c>
      <c r="D115" s="1">
        <v>1</v>
      </c>
      <c r="E115" s="24"/>
      <c r="G115" s="27" t="s">
        <v>800</v>
      </c>
      <c r="H115" s="27" t="s">
        <v>800</v>
      </c>
      <c r="I115" s="27" t="s">
        <v>800</v>
      </c>
      <c r="J115" s="27" t="s">
        <v>800</v>
      </c>
      <c r="K115" s="27" t="s">
        <v>800</v>
      </c>
      <c r="L115" s="27" t="s">
        <v>800</v>
      </c>
      <c r="M115" s="27" t="s">
        <v>800</v>
      </c>
      <c r="N115" s="27" t="s">
        <v>800</v>
      </c>
      <c r="O115" s="27" t="s">
        <v>800</v>
      </c>
    </row>
    <row r="116" spans="1:15" ht="12">
      <c r="A116" t="s">
        <v>407</v>
      </c>
      <c r="B116" t="s">
        <v>408</v>
      </c>
      <c r="D116" s="1">
        <v>0.1</v>
      </c>
      <c r="E116" s="24"/>
      <c r="F116" t="s">
        <v>511</v>
      </c>
      <c r="H116" s="27" t="s">
        <v>800</v>
      </c>
      <c r="I116" s="27" t="s">
        <v>800</v>
      </c>
      <c r="J116" s="27" t="s">
        <v>800</v>
      </c>
      <c r="K116" s="27" t="s">
        <v>800</v>
      </c>
      <c r="L116" s="27" t="s">
        <v>800</v>
      </c>
      <c r="M116" s="27" t="s">
        <v>800</v>
      </c>
      <c r="N116" s="27" t="s">
        <v>800</v>
      </c>
      <c r="O116" s="27" t="s">
        <v>800</v>
      </c>
    </row>
    <row r="117" spans="1:15" ht="12">
      <c r="A117" t="s">
        <v>402</v>
      </c>
      <c r="B117" t="s">
        <v>97</v>
      </c>
      <c r="C117" s="1">
        <v>2</v>
      </c>
      <c r="D117" s="1">
        <v>1</v>
      </c>
      <c r="E117" s="24"/>
      <c r="G117" s="27" t="s">
        <v>800</v>
      </c>
      <c r="H117" s="27" t="s">
        <v>800</v>
      </c>
      <c r="I117" s="27" t="s">
        <v>800</v>
      </c>
      <c r="J117" s="27">
        <v>1.36125</v>
      </c>
      <c r="K117" s="27" t="s">
        <v>800</v>
      </c>
      <c r="L117" s="27" t="s">
        <v>800</v>
      </c>
      <c r="M117" s="27" t="s">
        <v>800</v>
      </c>
      <c r="N117" s="27" t="s">
        <v>800</v>
      </c>
      <c r="O117" s="27" t="s">
        <v>800</v>
      </c>
    </row>
    <row r="118" spans="1:15" ht="12">
      <c r="A118" t="s">
        <v>437</v>
      </c>
      <c r="B118" t="s">
        <v>303</v>
      </c>
      <c r="D118" s="1">
        <v>10</v>
      </c>
      <c r="E118" s="24"/>
      <c r="G118" s="27" t="s">
        <v>800</v>
      </c>
      <c r="H118" s="27" t="s">
        <v>800</v>
      </c>
      <c r="I118" s="27">
        <v>0.625</v>
      </c>
      <c r="J118" s="27" t="s">
        <v>800</v>
      </c>
      <c r="K118" s="27" t="s">
        <v>800</v>
      </c>
      <c r="L118" s="27" t="s">
        <v>800</v>
      </c>
      <c r="M118" s="27" t="s">
        <v>800</v>
      </c>
      <c r="N118" s="27" t="s">
        <v>800</v>
      </c>
      <c r="O118" s="27" t="s">
        <v>800</v>
      </c>
    </row>
    <row r="119" spans="1:15" ht="12">
      <c r="A119" t="s">
        <v>217</v>
      </c>
      <c r="B119" t="s">
        <v>218</v>
      </c>
      <c r="C119" s="1">
        <v>10</v>
      </c>
      <c r="D119" s="1">
        <v>3</v>
      </c>
      <c r="E119" s="24"/>
      <c r="G119" s="27" t="s">
        <v>800</v>
      </c>
      <c r="H119" s="27" t="s">
        <v>800</v>
      </c>
      <c r="I119" s="27">
        <v>5.09375</v>
      </c>
      <c r="J119" s="27">
        <v>2.546875</v>
      </c>
      <c r="K119" s="27" t="s">
        <v>800</v>
      </c>
      <c r="L119" s="27" t="s">
        <v>800</v>
      </c>
      <c r="M119" s="27" t="s">
        <v>800</v>
      </c>
      <c r="N119" s="27" t="s">
        <v>800</v>
      </c>
      <c r="O119" s="27" t="s">
        <v>800</v>
      </c>
    </row>
    <row r="120" spans="1:15" ht="12">
      <c r="A120" t="s">
        <v>180</v>
      </c>
      <c r="B120" t="s">
        <v>181</v>
      </c>
      <c r="D120" s="1">
        <v>9</v>
      </c>
      <c r="E120" s="24"/>
      <c r="G120" s="27">
        <v>0.5625</v>
      </c>
      <c r="H120" s="27" t="s">
        <v>800</v>
      </c>
      <c r="I120" s="27" t="s">
        <v>800</v>
      </c>
      <c r="J120" s="27" t="s">
        <v>800</v>
      </c>
      <c r="K120" s="27" t="s">
        <v>800</v>
      </c>
      <c r="L120" s="27" t="s">
        <v>800</v>
      </c>
      <c r="M120" s="27" t="s">
        <v>800</v>
      </c>
      <c r="N120" s="27" t="s">
        <v>800</v>
      </c>
      <c r="O120" s="27" t="s">
        <v>800</v>
      </c>
    </row>
    <row r="121" spans="1:15" ht="12">
      <c r="A121" t="s">
        <v>425</v>
      </c>
      <c r="B121" t="s">
        <v>198</v>
      </c>
      <c r="D121" s="1">
        <v>0.5</v>
      </c>
      <c r="E121" s="24"/>
      <c r="G121" s="27" t="s">
        <v>800</v>
      </c>
      <c r="H121" s="27" t="s">
        <v>800</v>
      </c>
      <c r="I121" s="27" t="s">
        <v>800</v>
      </c>
      <c r="J121" s="27" t="s">
        <v>800</v>
      </c>
      <c r="K121" s="27" t="s">
        <v>800</v>
      </c>
      <c r="L121" s="27">
        <v>0.03125</v>
      </c>
      <c r="M121" s="27" t="s">
        <v>800</v>
      </c>
      <c r="N121" s="27" t="s">
        <v>800</v>
      </c>
      <c r="O121" s="27" t="s">
        <v>800</v>
      </c>
    </row>
    <row r="122" spans="1:15" ht="12">
      <c r="A122" t="s">
        <v>255</v>
      </c>
      <c r="B122" t="s">
        <v>256</v>
      </c>
      <c r="D122" s="1">
        <v>2</v>
      </c>
      <c r="E122" s="24"/>
      <c r="G122" s="27" t="s">
        <v>800</v>
      </c>
      <c r="H122" s="27">
        <v>0.125</v>
      </c>
      <c r="I122" s="27" t="s">
        <v>800</v>
      </c>
      <c r="J122" s="27" t="s">
        <v>800</v>
      </c>
      <c r="K122" s="27" t="s">
        <v>800</v>
      </c>
      <c r="L122" s="27" t="s">
        <v>800</v>
      </c>
      <c r="M122" s="27" t="s">
        <v>800</v>
      </c>
      <c r="N122" s="27" t="s">
        <v>800</v>
      </c>
      <c r="O122" s="27" t="s">
        <v>800</v>
      </c>
    </row>
    <row r="123" spans="1:15" ht="12">
      <c r="A123" t="s">
        <v>207</v>
      </c>
      <c r="B123" t="s">
        <v>208</v>
      </c>
      <c r="C123" s="1">
        <v>18</v>
      </c>
      <c r="D123" s="1">
        <v>12</v>
      </c>
      <c r="E123" s="24"/>
      <c r="G123" s="27" t="s">
        <v>800</v>
      </c>
      <c r="H123" s="27" t="s">
        <v>800</v>
      </c>
      <c r="I123" s="27" t="s">
        <v>800</v>
      </c>
      <c r="J123" s="27">
        <v>14.0625</v>
      </c>
      <c r="K123" s="27" t="s">
        <v>800</v>
      </c>
      <c r="L123" s="27" t="s">
        <v>800</v>
      </c>
      <c r="M123" s="27" t="s">
        <v>800</v>
      </c>
      <c r="N123" s="27" t="s">
        <v>800</v>
      </c>
      <c r="O123" s="27" t="s">
        <v>800</v>
      </c>
    </row>
    <row r="124" spans="1:15" ht="12">
      <c r="A124" t="s">
        <v>170</v>
      </c>
      <c r="B124" t="s">
        <v>472</v>
      </c>
      <c r="C124" s="1">
        <v>6</v>
      </c>
      <c r="D124" s="1">
        <v>1</v>
      </c>
      <c r="E124" s="24"/>
      <c r="G124" s="27" t="s">
        <v>800</v>
      </c>
      <c r="H124" s="27">
        <v>1.515625</v>
      </c>
      <c r="I124" s="27">
        <v>1.515625</v>
      </c>
      <c r="J124" s="27" t="s">
        <v>800</v>
      </c>
      <c r="K124" s="27" t="s">
        <v>800</v>
      </c>
      <c r="L124" s="27">
        <v>1.515625</v>
      </c>
      <c r="M124" s="27" t="s">
        <v>800</v>
      </c>
      <c r="N124" s="27" t="s">
        <v>800</v>
      </c>
      <c r="O124" s="27" t="s">
        <v>800</v>
      </c>
    </row>
    <row r="125" spans="1:15" ht="12">
      <c r="A125" t="s">
        <v>227</v>
      </c>
      <c r="B125" t="s">
        <v>228</v>
      </c>
      <c r="D125" s="1">
        <v>2</v>
      </c>
      <c r="E125" s="24"/>
      <c r="G125" s="27" t="s">
        <v>800</v>
      </c>
      <c r="H125" s="27" t="s">
        <v>800</v>
      </c>
      <c r="I125" s="27">
        <v>0.125</v>
      </c>
      <c r="J125" s="27" t="s">
        <v>800</v>
      </c>
      <c r="K125" s="27" t="s">
        <v>800</v>
      </c>
      <c r="L125" s="27" t="s">
        <v>800</v>
      </c>
      <c r="M125" s="27" t="s">
        <v>800</v>
      </c>
      <c r="N125" s="27" t="s">
        <v>800</v>
      </c>
      <c r="O125" s="27" t="s">
        <v>800</v>
      </c>
    </row>
    <row r="126" spans="1:15" ht="12">
      <c r="A126" t="s">
        <v>28</v>
      </c>
      <c r="B126" t="s">
        <v>29</v>
      </c>
      <c r="C126" s="1">
        <v>5</v>
      </c>
      <c r="D126" s="1">
        <v>2</v>
      </c>
      <c r="E126" s="24"/>
      <c r="G126" s="27" t="s">
        <v>800</v>
      </c>
      <c r="H126" s="27">
        <v>1.28125</v>
      </c>
      <c r="I126" s="27" t="s">
        <v>800</v>
      </c>
      <c r="J126" s="27">
        <v>2.5625</v>
      </c>
      <c r="K126" s="27" t="s">
        <v>800</v>
      </c>
      <c r="L126" s="27" t="s">
        <v>800</v>
      </c>
      <c r="M126" s="27" t="s">
        <v>800</v>
      </c>
      <c r="N126" s="27" t="s">
        <v>800</v>
      </c>
      <c r="O126" s="27" t="s">
        <v>800</v>
      </c>
    </row>
    <row r="127" spans="1:15" ht="12">
      <c r="A127" t="s">
        <v>277</v>
      </c>
      <c r="B127" t="s">
        <v>278</v>
      </c>
      <c r="C127" s="1">
        <v>2</v>
      </c>
      <c r="D127" s="1">
        <v>3</v>
      </c>
      <c r="E127" s="24"/>
      <c r="G127" s="27" t="s">
        <v>800</v>
      </c>
      <c r="H127" s="27" t="s">
        <v>800</v>
      </c>
      <c r="I127" s="27" t="s">
        <v>800</v>
      </c>
      <c r="J127" s="27" t="s">
        <v>800</v>
      </c>
      <c r="K127" s="27" t="s">
        <v>800</v>
      </c>
      <c r="L127" s="27" t="s">
        <v>800</v>
      </c>
      <c r="M127" s="27" t="s">
        <v>800</v>
      </c>
      <c r="N127" s="27" t="s">
        <v>800</v>
      </c>
      <c r="O127" s="27">
        <v>2.1875</v>
      </c>
    </row>
    <row r="128" spans="1:15" ht="12">
      <c r="A128" t="s">
        <v>84</v>
      </c>
      <c r="B128" t="s">
        <v>85</v>
      </c>
      <c r="D128" s="1">
        <v>10</v>
      </c>
      <c r="E128" s="24"/>
      <c r="G128" s="27">
        <v>0.625</v>
      </c>
      <c r="H128" s="27" t="s">
        <v>800</v>
      </c>
      <c r="I128" s="27" t="s">
        <v>800</v>
      </c>
      <c r="J128" s="27" t="s">
        <v>800</v>
      </c>
      <c r="K128" s="27" t="s">
        <v>800</v>
      </c>
      <c r="L128" s="27" t="s">
        <v>800</v>
      </c>
      <c r="M128" s="27" t="s">
        <v>800</v>
      </c>
      <c r="N128" s="27" t="s">
        <v>800</v>
      </c>
      <c r="O128" s="27" t="s">
        <v>800</v>
      </c>
    </row>
    <row r="129" spans="1:15" ht="12">
      <c r="A129" t="s">
        <v>152</v>
      </c>
      <c r="B129" t="s">
        <v>153</v>
      </c>
      <c r="D129" s="1">
        <v>14</v>
      </c>
      <c r="E129" s="24"/>
      <c r="G129" s="27" t="s">
        <v>800</v>
      </c>
      <c r="H129" s="27" t="s">
        <v>800</v>
      </c>
      <c r="I129" s="27" t="s">
        <v>800</v>
      </c>
      <c r="J129" s="27" t="s">
        <v>800</v>
      </c>
      <c r="K129" s="27" t="s">
        <v>800</v>
      </c>
      <c r="L129" s="27" t="s">
        <v>800</v>
      </c>
      <c r="M129" s="27" t="s">
        <v>800</v>
      </c>
      <c r="N129" s="27" t="s">
        <v>800</v>
      </c>
      <c r="O129" s="27" t="s">
        <v>800</v>
      </c>
    </row>
    <row r="130" spans="1:15" ht="12">
      <c r="A130" t="s">
        <v>527</v>
      </c>
      <c r="B130" t="s">
        <v>252</v>
      </c>
      <c r="D130" s="1">
        <v>5</v>
      </c>
      <c r="E130" s="24"/>
      <c r="F130" t="s">
        <v>440</v>
      </c>
      <c r="H130" s="27" t="s">
        <v>800</v>
      </c>
      <c r="I130" s="27" t="s">
        <v>800</v>
      </c>
      <c r="J130" s="27" t="s">
        <v>800</v>
      </c>
      <c r="K130" s="27" t="s">
        <v>800</v>
      </c>
      <c r="L130" s="27" t="s">
        <v>800</v>
      </c>
      <c r="M130" s="27" t="s">
        <v>800</v>
      </c>
      <c r="N130" s="27" t="s">
        <v>800</v>
      </c>
      <c r="O130" s="27" t="s">
        <v>800</v>
      </c>
    </row>
    <row r="131" spans="1:15" ht="12">
      <c r="A131" t="s">
        <v>816</v>
      </c>
      <c r="B131" t="s">
        <v>222</v>
      </c>
      <c r="D131" s="1">
        <v>2</v>
      </c>
      <c r="E131" s="24"/>
      <c r="G131" s="27" t="s">
        <v>800</v>
      </c>
      <c r="H131" s="27" t="s">
        <v>800</v>
      </c>
      <c r="I131" s="27">
        <v>0.125</v>
      </c>
      <c r="J131" s="27" t="s">
        <v>800</v>
      </c>
      <c r="K131" s="27" t="s">
        <v>800</v>
      </c>
      <c r="L131" s="27" t="s">
        <v>800</v>
      </c>
      <c r="M131" s="27" t="s">
        <v>800</v>
      </c>
      <c r="N131" s="27" t="s">
        <v>800</v>
      </c>
      <c r="O131" s="27" t="s">
        <v>800</v>
      </c>
    </row>
    <row r="132" spans="1:15" ht="12">
      <c r="A132" t="s">
        <v>491</v>
      </c>
      <c r="B132" t="s">
        <v>265</v>
      </c>
      <c r="D132" s="1">
        <v>3</v>
      </c>
      <c r="E132" s="24"/>
      <c r="G132" s="27" t="s">
        <v>800</v>
      </c>
      <c r="H132" s="27">
        <v>0.1875</v>
      </c>
      <c r="I132" s="27" t="s">
        <v>800</v>
      </c>
      <c r="J132" s="27" t="s">
        <v>800</v>
      </c>
      <c r="K132" s="27" t="s">
        <v>800</v>
      </c>
      <c r="L132" s="27" t="s">
        <v>800</v>
      </c>
      <c r="M132" s="27" t="s">
        <v>800</v>
      </c>
      <c r="N132" s="27" t="s">
        <v>800</v>
      </c>
      <c r="O132" s="27" t="s">
        <v>800</v>
      </c>
    </row>
    <row r="133" spans="1:15" ht="12">
      <c r="A133" t="s">
        <v>229</v>
      </c>
      <c r="B133" t="s">
        <v>230</v>
      </c>
      <c r="C133" s="1">
        <v>2</v>
      </c>
      <c r="D133" s="1">
        <v>3</v>
      </c>
      <c r="E133" s="24"/>
      <c r="G133" s="27" t="s">
        <v>800</v>
      </c>
      <c r="H133" s="27" t="s">
        <v>800</v>
      </c>
      <c r="I133" s="27" t="s">
        <v>800</v>
      </c>
      <c r="J133" s="27" t="s">
        <v>800</v>
      </c>
      <c r="K133" s="27" t="s">
        <v>800</v>
      </c>
      <c r="L133" s="27" t="s">
        <v>800</v>
      </c>
      <c r="M133" s="27" t="s">
        <v>800</v>
      </c>
      <c r="N133" s="27" t="s">
        <v>800</v>
      </c>
      <c r="O133" s="27">
        <v>2.1875</v>
      </c>
    </row>
    <row r="134" spans="1:15" ht="12">
      <c r="A134" t="s">
        <v>58</v>
      </c>
      <c r="B134" t="s">
        <v>59</v>
      </c>
      <c r="D134" s="1">
        <v>8</v>
      </c>
      <c r="E134" s="24"/>
      <c r="G134" s="27" t="s">
        <v>800</v>
      </c>
      <c r="H134" s="27" t="s">
        <v>800</v>
      </c>
      <c r="I134" s="27" t="s">
        <v>800</v>
      </c>
      <c r="J134" s="27" t="s">
        <v>800</v>
      </c>
      <c r="K134" s="27" t="s">
        <v>800</v>
      </c>
      <c r="L134" s="27" t="s">
        <v>800</v>
      </c>
      <c r="M134" s="27" t="s">
        <v>800</v>
      </c>
      <c r="N134" s="27" t="s">
        <v>800</v>
      </c>
      <c r="O134" s="27">
        <v>0.5</v>
      </c>
    </row>
    <row r="135" spans="1:15" ht="12">
      <c r="A135" t="s">
        <v>72</v>
      </c>
      <c r="B135" t="s">
        <v>73</v>
      </c>
      <c r="D135" s="1">
        <v>8</v>
      </c>
      <c r="E135" s="24"/>
      <c r="G135" s="27" t="s">
        <v>800</v>
      </c>
      <c r="H135" s="27" t="s">
        <v>800</v>
      </c>
      <c r="I135" s="27" t="s">
        <v>800</v>
      </c>
      <c r="J135" s="27" t="s">
        <v>800</v>
      </c>
      <c r="K135" s="27" t="s">
        <v>800</v>
      </c>
      <c r="L135" s="27" t="s">
        <v>800</v>
      </c>
      <c r="M135" s="27" t="s">
        <v>800</v>
      </c>
      <c r="N135" s="27">
        <v>0.5</v>
      </c>
      <c r="O135" s="27" t="s">
        <v>800</v>
      </c>
    </row>
    <row r="136" spans="1:15" ht="12">
      <c r="A136" t="s">
        <v>31</v>
      </c>
      <c r="B136" t="s">
        <v>32</v>
      </c>
      <c r="D136" s="1">
        <v>0.1</v>
      </c>
      <c r="E136" s="24"/>
      <c r="F136" t="s">
        <v>516</v>
      </c>
      <c r="J136" s="27" t="s">
        <v>800</v>
      </c>
      <c r="K136" s="27" t="s">
        <v>800</v>
      </c>
      <c r="L136" s="27" t="s">
        <v>800</v>
      </c>
      <c r="M136" s="27" t="s">
        <v>800</v>
      </c>
      <c r="N136" s="27" t="s">
        <v>800</v>
      </c>
      <c r="O136" s="27" t="s">
        <v>800</v>
      </c>
    </row>
    <row r="137" spans="1:15" ht="12">
      <c r="A137" t="s">
        <v>257</v>
      </c>
      <c r="B137" t="s">
        <v>490</v>
      </c>
      <c r="C137" s="1">
        <v>1</v>
      </c>
      <c r="D137" s="1">
        <v>1</v>
      </c>
      <c r="E137" s="24"/>
      <c r="G137" s="27" t="s">
        <v>800</v>
      </c>
      <c r="H137" s="27">
        <v>1.0625</v>
      </c>
      <c r="I137" s="27" t="s">
        <v>800</v>
      </c>
      <c r="J137" s="27" t="s">
        <v>800</v>
      </c>
      <c r="K137" s="27" t="s">
        <v>800</v>
      </c>
      <c r="L137" s="27" t="s">
        <v>800</v>
      </c>
      <c r="M137" s="27" t="s">
        <v>800</v>
      </c>
      <c r="N137" s="27" t="s">
        <v>800</v>
      </c>
      <c r="O137" s="27" t="s">
        <v>800</v>
      </c>
    </row>
    <row r="138" spans="1:15" ht="12">
      <c r="A138" t="s">
        <v>258</v>
      </c>
      <c r="B138" t="s">
        <v>259</v>
      </c>
      <c r="D138" s="1">
        <v>0.1</v>
      </c>
      <c r="E138" s="24"/>
      <c r="F138" t="s">
        <v>528</v>
      </c>
      <c r="H138" s="27" t="s">
        <v>800</v>
      </c>
      <c r="I138" s="27" t="s">
        <v>800</v>
      </c>
      <c r="J138" s="27" t="s">
        <v>800</v>
      </c>
      <c r="K138" s="27" t="s">
        <v>800</v>
      </c>
      <c r="L138" s="27" t="s">
        <v>800</v>
      </c>
      <c r="M138" s="27" t="s">
        <v>800</v>
      </c>
      <c r="N138" s="27" t="s">
        <v>800</v>
      </c>
      <c r="O138" s="27" t="s">
        <v>800</v>
      </c>
    </row>
    <row r="139" spans="1:15" ht="12">
      <c r="A139" t="s">
        <v>119</v>
      </c>
      <c r="B139" t="s">
        <v>120</v>
      </c>
      <c r="C139" s="1">
        <v>7</v>
      </c>
      <c r="D139" s="1">
        <v>14</v>
      </c>
      <c r="E139" s="24"/>
      <c r="G139" s="27" t="s">
        <v>800</v>
      </c>
      <c r="H139" s="27">
        <v>1.96875</v>
      </c>
      <c r="I139" s="27" t="s">
        <v>800</v>
      </c>
      <c r="J139" s="27">
        <v>1.96875</v>
      </c>
      <c r="K139" s="27">
        <v>1.96875</v>
      </c>
      <c r="L139" s="27" t="s">
        <v>800</v>
      </c>
      <c r="M139" s="27" t="s">
        <v>800</v>
      </c>
      <c r="N139" s="27" t="s">
        <v>800</v>
      </c>
      <c r="O139" s="27" t="s">
        <v>800</v>
      </c>
    </row>
    <row r="140" spans="1:15" ht="12">
      <c r="A140" t="s">
        <v>173</v>
      </c>
      <c r="B140" t="s">
        <v>174</v>
      </c>
      <c r="D140" s="1">
        <v>2</v>
      </c>
      <c r="E140" s="24"/>
      <c r="G140" s="27" t="s">
        <v>800</v>
      </c>
      <c r="H140" s="27" t="s">
        <v>800</v>
      </c>
      <c r="I140" s="27" t="s">
        <v>800</v>
      </c>
      <c r="J140" s="27" t="s">
        <v>800</v>
      </c>
      <c r="K140" s="27" t="s">
        <v>800</v>
      </c>
      <c r="L140" s="27" t="s">
        <v>800</v>
      </c>
      <c r="M140" s="27" t="s">
        <v>800</v>
      </c>
      <c r="N140" s="27" t="s">
        <v>800</v>
      </c>
      <c r="O140" s="27" t="s">
        <v>800</v>
      </c>
    </row>
    <row r="141" spans="1:15" ht="12">
      <c r="A141" t="s">
        <v>184</v>
      </c>
      <c r="B141" t="s">
        <v>185</v>
      </c>
      <c r="C141" s="1">
        <v>2</v>
      </c>
      <c r="D141" s="1">
        <v>4</v>
      </c>
      <c r="E141" s="24"/>
      <c r="G141" s="27" t="s">
        <v>800</v>
      </c>
      <c r="H141" s="27" t="s">
        <v>800</v>
      </c>
      <c r="I141" s="27">
        <v>1.6875</v>
      </c>
      <c r="J141" s="27" t="s">
        <v>800</v>
      </c>
      <c r="K141" s="27" t="s">
        <v>800</v>
      </c>
      <c r="L141" s="27" t="s">
        <v>800</v>
      </c>
      <c r="M141" s="27" t="s">
        <v>800</v>
      </c>
      <c r="N141" s="27" t="s">
        <v>800</v>
      </c>
      <c r="O141" s="27" t="s">
        <v>800</v>
      </c>
    </row>
    <row r="142" spans="1:15" ht="12">
      <c r="A142" t="s">
        <v>272</v>
      </c>
      <c r="B142" t="s">
        <v>273</v>
      </c>
      <c r="D142" s="1">
        <v>0.1</v>
      </c>
      <c r="E142" s="24"/>
      <c r="G142" s="27" t="s">
        <v>800</v>
      </c>
      <c r="H142" s="27" t="s">
        <v>800</v>
      </c>
      <c r="I142" s="27" t="s">
        <v>800</v>
      </c>
      <c r="J142" s="27" t="s">
        <v>800</v>
      </c>
      <c r="K142" s="27" t="s">
        <v>800</v>
      </c>
      <c r="L142" s="27">
        <v>0.00625</v>
      </c>
      <c r="M142" s="27" t="s">
        <v>800</v>
      </c>
      <c r="N142" s="27" t="s">
        <v>800</v>
      </c>
      <c r="O142" s="27" t="s">
        <v>800</v>
      </c>
    </row>
    <row r="143" spans="1:15" ht="12">
      <c r="A143" t="s">
        <v>246</v>
      </c>
      <c r="B143" t="s">
        <v>431</v>
      </c>
      <c r="C143" s="1">
        <v>8</v>
      </c>
      <c r="D143" s="1">
        <v>6</v>
      </c>
      <c r="E143" s="24"/>
      <c r="G143" s="27" t="s">
        <v>800</v>
      </c>
      <c r="H143" s="27" t="s">
        <v>800</v>
      </c>
      <c r="I143" s="27" t="s">
        <v>800</v>
      </c>
      <c r="J143" s="27" t="s">
        <v>800</v>
      </c>
      <c r="K143" s="27" t="s">
        <v>800</v>
      </c>
      <c r="L143" s="27" t="s">
        <v>800</v>
      </c>
      <c r="M143" s="27" t="s">
        <v>800</v>
      </c>
      <c r="N143" s="27" t="s">
        <v>800</v>
      </c>
      <c r="O143" s="27">
        <v>8.375</v>
      </c>
    </row>
    <row r="144" spans="1:15" ht="12">
      <c r="A144" t="s">
        <v>86</v>
      </c>
      <c r="B144" t="s">
        <v>400</v>
      </c>
      <c r="C144" s="1">
        <v>2</v>
      </c>
      <c r="D144" s="1">
        <v>9</v>
      </c>
      <c r="E144" s="24"/>
      <c r="G144" s="27">
        <v>1.28125</v>
      </c>
      <c r="H144" s="27">
        <v>1.28125</v>
      </c>
      <c r="I144" s="27" t="s">
        <v>800</v>
      </c>
      <c r="J144" s="27" t="s">
        <v>800</v>
      </c>
      <c r="K144" s="27" t="s">
        <v>800</v>
      </c>
      <c r="L144" s="27" t="s">
        <v>800</v>
      </c>
      <c r="M144" s="27" t="s">
        <v>800</v>
      </c>
      <c r="N144" s="27" t="s">
        <v>800</v>
      </c>
      <c r="O144" s="27" t="s">
        <v>800</v>
      </c>
    </row>
    <row r="145" spans="1:15" ht="12">
      <c r="A145" t="s">
        <v>78</v>
      </c>
      <c r="B145" t="s">
        <v>79</v>
      </c>
      <c r="D145" s="1">
        <v>7</v>
      </c>
      <c r="E145" s="24"/>
      <c r="G145" s="27" t="s">
        <v>800</v>
      </c>
      <c r="H145" s="27" t="s">
        <v>800</v>
      </c>
      <c r="I145" s="27">
        <v>0.4375</v>
      </c>
      <c r="J145" s="27" t="s">
        <v>800</v>
      </c>
      <c r="K145" s="27" t="s">
        <v>800</v>
      </c>
      <c r="L145" s="27" t="s">
        <v>800</v>
      </c>
      <c r="M145" s="27" t="s">
        <v>800</v>
      </c>
      <c r="N145" s="27" t="s">
        <v>800</v>
      </c>
      <c r="O145" s="27" t="s">
        <v>800</v>
      </c>
    </row>
    <row r="146" spans="1:15" ht="12">
      <c r="A146" t="s">
        <v>324</v>
      </c>
      <c r="B146" t="s">
        <v>533</v>
      </c>
      <c r="C146" s="1">
        <v>1</v>
      </c>
      <c r="D146" s="1">
        <v>0</v>
      </c>
      <c r="E146" s="24"/>
      <c r="G146" s="27" t="s">
        <v>800</v>
      </c>
      <c r="H146" s="27" t="s">
        <v>800</v>
      </c>
      <c r="I146" s="27" t="s">
        <v>800</v>
      </c>
      <c r="J146" s="27" t="s">
        <v>800</v>
      </c>
      <c r="K146" s="27" t="s">
        <v>800</v>
      </c>
      <c r="L146" s="27" t="s">
        <v>800</v>
      </c>
      <c r="M146" s="27" t="s">
        <v>800</v>
      </c>
      <c r="N146" s="27">
        <v>0.75</v>
      </c>
      <c r="O146" s="27" t="s">
        <v>800</v>
      </c>
    </row>
    <row r="147" spans="1:15" ht="12">
      <c r="A147" t="s">
        <v>203</v>
      </c>
      <c r="B147" t="s">
        <v>204</v>
      </c>
      <c r="D147" s="1">
        <v>1</v>
      </c>
      <c r="E147" s="24"/>
      <c r="G147" s="27" t="s">
        <v>800</v>
      </c>
      <c r="H147" s="27" t="s">
        <v>800</v>
      </c>
      <c r="I147" s="27" t="s">
        <v>800</v>
      </c>
      <c r="J147" s="27" t="s">
        <v>800</v>
      </c>
      <c r="K147" s="27" t="s">
        <v>800</v>
      </c>
      <c r="L147" s="27" t="s">
        <v>800</v>
      </c>
      <c r="M147" s="27" t="s">
        <v>800</v>
      </c>
      <c r="N147" s="27" t="s">
        <v>800</v>
      </c>
      <c r="O147" s="27" t="s">
        <v>800</v>
      </c>
    </row>
    <row r="148" spans="1:15" ht="12">
      <c r="A148" t="s">
        <v>112</v>
      </c>
      <c r="B148" t="s">
        <v>113</v>
      </c>
      <c r="C148" s="1">
        <v>7</v>
      </c>
      <c r="D148" s="1">
        <v>15</v>
      </c>
      <c r="E148" s="24"/>
      <c r="G148" s="27" t="s">
        <v>800</v>
      </c>
      <c r="H148" s="27" t="s">
        <v>800</v>
      </c>
      <c r="I148" s="27">
        <v>5.953125</v>
      </c>
      <c r="J148" s="27" t="s">
        <v>800</v>
      </c>
      <c r="K148" s="27" t="s">
        <v>800</v>
      </c>
      <c r="L148" s="27" t="s">
        <v>800</v>
      </c>
      <c r="M148" s="27" t="s">
        <v>800</v>
      </c>
      <c r="N148" s="27" t="s">
        <v>800</v>
      </c>
      <c r="O148" s="27" t="s">
        <v>800</v>
      </c>
    </row>
    <row r="149" spans="1:15" ht="12">
      <c r="A149" t="s">
        <v>319</v>
      </c>
      <c r="B149" t="s">
        <v>320</v>
      </c>
      <c r="C149" s="1">
        <v>2</v>
      </c>
      <c r="D149" s="1">
        <v>3</v>
      </c>
      <c r="E149" s="24"/>
      <c r="G149" s="27">
        <v>1.09375</v>
      </c>
      <c r="H149" s="27">
        <v>1.09375</v>
      </c>
      <c r="I149" s="27" t="s">
        <v>800</v>
      </c>
      <c r="J149" s="27" t="s">
        <v>800</v>
      </c>
      <c r="K149" s="27" t="s">
        <v>800</v>
      </c>
      <c r="L149" s="27" t="s">
        <v>800</v>
      </c>
      <c r="M149" s="27" t="s">
        <v>800</v>
      </c>
      <c r="N149" s="27" t="s">
        <v>800</v>
      </c>
      <c r="O149" s="27" t="s">
        <v>800</v>
      </c>
    </row>
    <row r="150" spans="1:15" ht="12">
      <c r="A150" t="s">
        <v>260</v>
      </c>
      <c r="B150" t="s">
        <v>261</v>
      </c>
      <c r="C150" s="1">
        <v>8</v>
      </c>
      <c r="D150" s="1">
        <v>14</v>
      </c>
      <c r="E150" s="24"/>
      <c r="G150" s="27" t="s">
        <v>800</v>
      </c>
      <c r="H150" s="27" t="s">
        <v>800</v>
      </c>
      <c r="I150" s="27">
        <v>8.875</v>
      </c>
      <c r="J150" s="27" t="s">
        <v>800</v>
      </c>
      <c r="K150" s="27" t="s">
        <v>800</v>
      </c>
      <c r="L150" s="27" t="s">
        <v>800</v>
      </c>
      <c r="M150" s="27" t="s">
        <v>800</v>
      </c>
      <c r="N150" s="27" t="s">
        <v>800</v>
      </c>
      <c r="O150" s="27" t="s">
        <v>800</v>
      </c>
    </row>
    <row r="151" spans="1:15" ht="12">
      <c r="A151" t="s">
        <v>832</v>
      </c>
      <c r="B151" t="s">
        <v>309</v>
      </c>
      <c r="D151" s="1">
        <v>14</v>
      </c>
      <c r="E151" s="24"/>
      <c r="G151" s="27" t="s">
        <v>800</v>
      </c>
      <c r="H151" s="27" t="s">
        <v>800</v>
      </c>
      <c r="I151" s="27" t="s">
        <v>800</v>
      </c>
      <c r="J151" s="27" t="s">
        <v>800</v>
      </c>
      <c r="K151" s="27" t="s">
        <v>800</v>
      </c>
      <c r="L151" s="27" t="s">
        <v>800</v>
      </c>
      <c r="M151" s="27" t="s">
        <v>800</v>
      </c>
      <c r="N151" s="27" t="s">
        <v>800</v>
      </c>
      <c r="O151" s="27">
        <v>0.65625</v>
      </c>
    </row>
    <row r="152" spans="1:15" ht="12">
      <c r="A152" t="s">
        <v>36</v>
      </c>
      <c r="B152" t="s">
        <v>37</v>
      </c>
      <c r="C152" s="1">
        <v>4</v>
      </c>
      <c r="D152" s="1">
        <v>3</v>
      </c>
      <c r="E152" s="24"/>
      <c r="G152" s="27" t="s">
        <v>800</v>
      </c>
      <c r="H152" s="27" t="s">
        <v>800</v>
      </c>
      <c r="I152" s="27" t="s">
        <v>800</v>
      </c>
      <c r="J152" s="27" t="s">
        <v>800</v>
      </c>
      <c r="K152" s="27" t="s">
        <v>800</v>
      </c>
      <c r="L152" s="27">
        <v>3.140625</v>
      </c>
      <c r="M152" s="27" t="s">
        <v>800</v>
      </c>
      <c r="N152" s="27" t="s">
        <v>800</v>
      </c>
      <c r="O152" s="27" t="s">
        <v>800</v>
      </c>
    </row>
    <row r="153" spans="1:15" ht="12">
      <c r="A153" t="s">
        <v>414</v>
      </c>
      <c r="B153" t="s">
        <v>132</v>
      </c>
      <c r="C153" s="1">
        <v>3</v>
      </c>
      <c r="D153" s="1">
        <v>12</v>
      </c>
      <c r="E153" s="24"/>
      <c r="G153" s="27" t="s">
        <v>800</v>
      </c>
      <c r="H153" s="27" t="s">
        <v>800</v>
      </c>
      <c r="I153" s="27" t="s">
        <v>800</v>
      </c>
      <c r="J153" s="27">
        <v>2.8125</v>
      </c>
      <c r="K153" s="27" t="s">
        <v>800</v>
      </c>
      <c r="L153" s="27" t="s">
        <v>800</v>
      </c>
      <c r="M153" s="27" t="s">
        <v>800</v>
      </c>
      <c r="N153" s="27" t="s">
        <v>800</v>
      </c>
      <c r="O153" s="27" t="s">
        <v>800</v>
      </c>
    </row>
    <row r="154" spans="1:15" ht="12">
      <c r="A154" t="s">
        <v>737</v>
      </c>
      <c r="B154" t="s">
        <v>304</v>
      </c>
      <c r="D154" s="1">
        <v>5</v>
      </c>
      <c r="E154" s="24"/>
      <c r="G154" s="27">
        <v>0.3125</v>
      </c>
      <c r="H154" s="27" t="s">
        <v>800</v>
      </c>
      <c r="I154" s="27" t="s">
        <v>800</v>
      </c>
      <c r="J154" s="27" t="s">
        <v>800</v>
      </c>
      <c r="K154" s="27" t="s">
        <v>800</v>
      </c>
      <c r="L154" s="27" t="s">
        <v>800</v>
      </c>
      <c r="M154" s="27" t="s">
        <v>800</v>
      </c>
      <c r="N154" s="27" t="s">
        <v>800</v>
      </c>
      <c r="O154" s="27" t="s">
        <v>800</v>
      </c>
    </row>
    <row r="155" spans="1:15" ht="12">
      <c r="A155" t="s">
        <v>144</v>
      </c>
      <c r="B155" t="s">
        <v>145</v>
      </c>
      <c r="C155" s="1">
        <v>1</v>
      </c>
      <c r="D155" s="1">
        <v>10</v>
      </c>
      <c r="E155" s="24"/>
      <c r="G155" s="27" t="s">
        <v>800</v>
      </c>
      <c r="H155" s="27" t="s">
        <v>800</v>
      </c>
      <c r="I155" s="27" t="s">
        <v>800</v>
      </c>
      <c r="J155" s="27" t="s">
        <v>800</v>
      </c>
      <c r="K155" s="27" t="s">
        <v>800</v>
      </c>
      <c r="L155" s="27">
        <v>1.21875</v>
      </c>
      <c r="M155" s="27" t="s">
        <v>800</v>
      </c>
      <c r="N155" s="27" t="s">
        <v>800</v>
      </c>
      <c r="O155" s="27" t="s">
        <v>800</v>
      </c>
    </row>
    <row r="156" spans="1:15" ht="12">
      <c r="A156" t="s">
        <v>70</v>
      </c>
      <c r="B156" t="s">
        <v>71</v>
      </c>
      <c r="C156" s="1">
        <v>11</v>
      </c>
      <c r="D156" s="1">
        <v>5</v>
      </c>
      <c r="E156" s="24"/>
      <c r="G156" s="27" t="s">
        <v>800</v>
      </c>
      <c r="H156" s="27">
        <v>2.828125</v>
      </c>
      <c r="I156" s="27" t="s">
        <v>800</v>
      </c>
      <c r="J156" s="27">
        <v>2.828125</v>
      </c>
      <c r="K156" s="27">
        <v>2.828125</v>
      </c>
      <c r="L156" s="27">
        <v>2.828125</v>
      </c>
      <c r="M156" s="27" t="s">
        <v>800</v>
      </c>
      <c r="N156" s="27" t="s">
        <v>800</v>
      </c>
      <c r="O156" s="27" t="s">
        <v>800</v>
      </c>
    </row>
    <row r="157" spans="1:15" ht="12">
      <c r="A157" t="s">
        <v>291</v>
      </c>
      <c r="B157" t="s">
        <v>532</v>
      </c>
      <c r="D157" s="1">
        <v>0.5</v>
      </c>
      <c r="E157" s="24"/>
      <c r="F157" t="s">
        <v>516</v>
      </c>
      <c r="J157" s="27" t="s">
        <v>800</v>
      </c>
      <c r="K157" s="27" t="s">
        <v>800</v>
      </c>
      <c r="L157" s="27" t="s">
        <v>800</v>
      </c>
      <c r="M157" s="27" t="s">
        <v>800</v>
      </c>
      <c r="N157" s="27" t="s">
        <v>800</v>
      </c>
      <c r="O157" s="27" t="s">
        <v>800</v>
      </c>
    </row>
    <row r="158" spans="1:15" ht="12">
      <c r="A158" t="s">
        <v>150</v>
      </c>
      <c r="B158" t="s">
        <v>151</v>
      </c>
      <c r="D158" s="1">
        <v>4</v>
      </c>
      <c r="E158" s="24"/>
      <c r="F158" t="s">
        <v>511</v>
      </c>
      <c r="H158" s="27" t="s">
        <v>800</v>
      </c>
      <c r="I158" s="27" t="s">
        <v>800</v>
      </c>
      <c r="J158" s="27" t="s">
        <v>800</v>
      </c>
      <c r="K158" s="27" t="s">
        <v>800</v>
      </c>
      <c r="L158" s="27" t="s">
        <v>800</v>
      </c>
      <c r="M158" s="27" t="s">
        <v>800</v>
      </c>
      <c r="N158" s="27" t="s">
        <v>800</v>
      </c>
      <c r="O158" s="27" t="s">
        <v>800</v>
      </c>
    </row>
    <row r="159" spans="1:15" ht="12">
      <c r="A159" t="s">
        <v>126</v>
      </c>
      <c r="B159" t="s">
        <v>127</v>
      </c>
      <c r="D159" s="1">
        <v>1</v>
      </c>
      <c r="E159" s="24"/>
      <c r="G159" s="27" t="s">
        <v>800</v>
      </c>
      <c r="H159" s="27" t="s">
        <v>800</v>
      </c>
      <c r="I159" s="27">
        <v>0.0625</v>
      </c>
      <c r="J159" s="27" t="s">
        <v>800</v>
      </c>
      <c r="K159" s="27" t="s">
        <v>800</v>
      </c>
      <c r="L159" s="27" t="s">
        <v>800</v>
      </c>
      <c r="M159" s="27" t="s">
        <v>800</v>
      </c>
      <c r="N159" s="27" t="s">
        <v>800</v>
      </c>
      <c r="O159" s="27" t="s">
        <v>800</v>
      </c>
    </row>
    <row r="160" spans="1:15" ht="12">
      <c r="A160" t="s">
        <v>114</v>
      </c>
      <c r="B160" t="s">
        <v>115</v>
      </c>
      <c r="C160" s="1">
        <v>4</v>
      </c>
      <c r="D160" s="1">
        <v>4</v>
      </c>
      <c r="E160" s="24"/>
      <c r="G160" s="27" t="s">
        <v>800</v>
      </c>
      <c r="H160" s="27" t="s">
        <v>800</v>
      </c>
      <c r="I160" s="27" t="s">
        <v>800</v>
      </c>
      <c r="J160" s="27">
        <v>2.125</v>
      </c>
      <c r="K160" s="27" t="s">
        <v>800</v>
      </c>
      <c r="L160" s="27">
        <v>1.0625</v>
      </c>
      <c r="M160" s="27" t="s">
        <v>800</v>
      </c>
      <c r="N160" s="27" t="s">
        <v>800</v>
      </c>
      <c r="O160" s="27" t="s">
        <v>800</v>
      </c>
    </row>
    <row r="162" spans="3:15" ht="12">
      <c r="C162" s="1">
        <v>324</v>
      </c>
      <c r="D162" s="1">
        <v>819.15</v>
      </c>
      <c r="G162" s="27">
        <v>42.81625</v>
      </c>
      <c r="H162" s="27">
        <v>23.023125</v>
      </c>
      <c r="I162" s="27">
        <v>42.040625</v>
      </c>
      <c r="J162" s="27">
        <v>60.048125</v>
      </c>
      <c r="K162" s="27">
        <v>18.90625</v>
      </c>
      <c r="L162" s="27">
        <v>20.88609375</v>
      </c>
      <c r="M162" s="27">
        <v>5.078125</v>
      </c>
      <c r="N162" s="27">
        <v>1.375</v>
      </c>
      <c r="O162" s="27">
        <v>118.871875</v>
      </c>
    </row>
    <row r="164" spans="2:5" ht="12">
      <c r="B164" s="8" t="s">
        <v>329</v>
      </c>
      <c r="C164" s="21"/>
      <c r="D164" s="21">
        <v>375.19687500000003</v>
      </c>
      <c r="E164" s="21"/>
    </row>
    <row r="166" spans="2:5" ht="12">
      <c r="B166" s="8" t="s">
        <v>328</v>
      </c>
      <c r="C166" s="21"/>
      <c r="D166" s="21">
        <v>157</v>
      </c>
      <c r="E166" s="21"/>
    </row>
    <row r="169" spans="1:11" ht="12">
      <c r="A169" t="s">
        <v>373</v>
      </c>
      <c r="C169" s="1">
        <v>21.85</v>
      </c>
      <c r="F169" t="s">
        <v>534</v>
      </c>
      <c r="K169" s="27">
        <v>25</v>
      </c>
    </row>
    <row r="170" spans="1:11" ht="12">
      <c r="A170" t="s">
        <v>374</v>
      </c>
      <c r="C170" s="1">
        <v>21.85</v>
      </c>
      <c r="F170" t="s">
        <v>535</v>
      </c>
      <c r="K170" s="27">
        <v>15</v>
      </c>
    </row>
    <row r="171" spans="1:6" ht="12">
      <c r="A171" t="s">
        <v>536</v>
      </c>
      <c r="C171" s="1">
        <v>23.02</v>
      </c>
      <c r="F171" t="s">
        <v>537</v>
      </c>
    </row>
    <row r="172" ht="12">
      <c r="C172" s="21">
        <v>66.72</v>
      </c>
    </row>
    <row r="174" spans="1:6" ht="12">
      <c r="A174" t="s">
        <v>442</v>
      </c>
      <c r="C174" s="1">
        <v>20.97</v>
      </c>
      <c r="F174" t="s">
        <v>538</v>
      </c>
    </row>
    <row r="175" spans="1:5" ht="12">
      <c r="A175" t="s">
        <v>539</v>
      </c>
      <c r="C175" s="1">
        <v>24</v>
      </c>
      <c r="D175" s="25" t="s">
        <v>540</v>
      </c>
      <c r="E175" s="25"/>
    </row>
    <row r="176" spans="1:5" ht="12">
      <c r="A176" t="s">
        <v>541</v>
      </c>
      <c r="C176" s="1">
        <v>24</v>
      </c>
      <c r="D176" s="25" t="s">
        <v>542</v>
      </c>
      <c r="E176" s="25"/>
    </row>
    <row r="177" spans="1:5" ht="12">
      <c r="A177" t="s">
        <v>543</v>
      </c>
      <c r="C177" s="1">
        <v>24</v>
      </c>
      <c r="D177" s="25" t="s">
        <v>542</v>
      </c>
      <c r="E177" s="25"/>
    </row>
    <row r="178" spans="1:5" ht="12">
      <c r="A178" t="s">
        <v>544</v>
      </c>
      <c r="C178" s="1">
        <v>24</v>
      </c>
      <c r="D178" s="25" t="s">
        <v>542</v>
      </c>
      <c r="E178" s="25"/>
    </row>
    <row r="179" spans="1:5" ht="12">
      <c r="A179" t="s">
        <v>545</v>
      </c>
      <c r="C179" s="1">
        <v>24</v>
      </c>
      <c r="D179" s="25" t="s">
        <v>542</v>
      </c>
      <c r="E179" s="25"/>
    </row>
    <row r="180" spans="1:7" ht="12">
      <c r="A180" t="s">
        <v>814</v>
      </c>
      <c r="C180" s="1">
        <v>60</v>
      </c>
      <c r="D180" s="25" t="s">
        <v>546</v>
      </c>
      <c r="E180" s="25"/>
      <c r="G180" s="30" t="s">
        <v>547</v>
      </c>
    </row>
    <row r="181" spans="1:5" ht="12">
      <c r="A181" t="s">
        <v>504</v>
      </c>
      <c r="C181" s="1">
        <v>20.97</v>
      </c>
      <c r="D181" s="25" t="s">
        <v>546</v>
      </c>
      <c r="E181" s="25"/>
    </row>
    <row r="182" spans="1:9" ht="12">
      <c r="A182" t="s">
        <v>349</v>
      </c>
      <c r="C182" s="1">
        <v>0</v>
      </c>
      <c r="D182" s="25" t="s">
        <v>548</v>
      </c>
      <c r="E182" s="25"/>
      <c r="G182" s="31"/>
      <c r="H182" s="31"/>
      <c r="I182" s="30" t="s">
        <v>549</v>
      </c>
    </row>
    <row r="183" ht="12">
      <c r="C183" s="21">
        <f>SUM(C174:C182)</f>
        <v>221.94</v>
      </c>
    </row>
    <row r="185" spans="1:5" ht="12">
      <c r="A185" t="s">
        <v>383</v>
      </c>
      <c r="C185" s="21">
        <v>18.91</v>
      </c>
      <c r="D185" t="s">
        <v>550</v>
      </c>
      <c r="E185"/>
    </row>
    <row r="187" spans="1:9" ht="12">
      <c r="A187" t="s">
        <v>551</v>
      </c>
      <c r="C187" s="1">
        <v>1.38</v>
      </c>
      <c r="D187" s="25" t="s">
        <v>552</v>
      </c>
      <c r="E187" s="25"/>
      <c r="G187" s="30"/>
      <c r="I187" s="30" t="s">
        <v>553</v>
      </c>
    </row>
    <row r="188" spans="1:6" ht="12">
      <c r="A188" t="s">
        <v>445</v>
      </c>
      <c r="C188" s="1">
        <v>20.84</v>
      </c>
      <c r="D188" s="1" t="s">
        <v>554</v>
      </c>
      <c r="F188" t="s">
        <v>555</v>
      </c>
    </row>
    <row r="189" ht="12">
      <c r="C189" s="21">
        <v>22.22</v>
      </c>
    </row>
    <row r="191" spans="1:3" ht="12">
      <c r="A191" t="s">
        <v>389</v>
      </c>
      <c r="C191" s="1">
        <v>329.79</v>
      </c>
    </row>
    <row r="193" spans="1:3" ht="12">
      <c r="A193" t="s">
        <v>446</v>
      </c>
      <c r="C193" s="1">
        <v>45.2</v>
      </c>
    </row>
    <row r="195" spans="1:3" ht="12">
      <c r="A195" t="s">
        <v>447</v>
      </c>
      <c r="C195" s="1">
        <f>C191+C193</f>
        <v>374.99</v>
      </c>
    </row>
  </sheetData>
  <sheetProtection/>
  <printOptions gridLines="1"/>
  <pageMargins left="0.25" right="0" top="0.6" bottom="0.6" header="0.3" footer="0.4"/>
  <pageSetup horizontalDpi="600" verticalDpi="600" orientation="landscape"/>
  <headerFooter alignWithMargins="0">
    <oddHeader>&amp;C&amp;"Arial,Bold"&amp;12Over Seed 2007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33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R4" sqref="R4"/>
    </sheetView>
  </sheetViews>
  <sheetFormatPr defaultColWidth="8.8515625" defaultRowHeight="12.75"/>
  <cols>
    <col min="1" max="1" width="22.00390625" style="0" customWidth="1"/>
    <col min="2" max="2" width="20.28125" style="0" customWidth="1"/>
    <col min="3" max="3" width="5.8515625" style="1" customWidth="1"/>
    <col min="4" max="4" width="5.7109375" style="1" customWidth="1"/>
    <col min="5" max="5" width="1.421875" style="1" customWidth="1"/>
    <col min="6" max="6" width="9.421875" style="0" customWidth="1"/>
    <col min="7" max="7" width="8.421875" style="27" customWidth="1"/>
    <col min="8" max="8" width="7.7109375" style="27" customWidth="1"/>
    <col min="9" max="9" width="10.8515625" style="27" customWidth="1"/>
    <col min="10" max="10" width="11.28125" style="27" customWidth="1"/>
    <col min="11" max="12" width="9.421875" style="27" customWidth="1"/>
    <col min="13" max="13" width="10.421875" style="27" customWidth="1"/>
    <col min="14" max="14" width="8.8515625" style="27" customWidth="1"/>
    <col min="15" max="15" width="8.421875" style="27" customWidth="1"/>
    <col min="16" max="16" width="10.00390625" style="27" customWidth="1"/>
  </cols>
  <sheetData>
    <row r="1" ht="25.5" customHeight="1">
      <c r="A1" s="19" t="s">
        <v>1070</v>
      </c>
    </row>
    <row r="2" spans="1:16" s="29" customFormat="1" ht="33.75" customHeight="1">
      <c r="A2" s="56" t="s">
        <v>1071</v>
      </c>
      <c r="B2" s="56" t="s">
        <v>1020</v>
      </c>
      <c r="C2" s="57" t="s">
        <v>330</v>
      </c>
      <c r="D2" s="57" t="s">
        <v>331</v>
      </c>
      <c r="E2" s="57"/>
      <c r="F2" s="57" t="s">
        <v>332</v>
      </c>
      <c r="G2" s="42" t="s">
        <v>449</v>
      </c>
      <c r="H2" s="42" t="s">
        <v>882</v>
      </c>
      <c r="I2" s="42" t="s">
        <v>333</v>
      </c>
      <c r="J2" s="42" t="s">
        <v>509</v>
      </c>
      <c r="K2" s="42" t="s">
        <v>334</v>
      </c>
      <c r="L2" s="42" t="s">
        <v>883</v>
      </c>
      <c r="M2" s="42" t="s">
        <v>587</v>
      </c>
      <c r="N2" s="42" t="s">
        <v>336</v>
      </c>
      <c r="O2" s="42" t="s">
        <v>601</v>
      </c>
      <c r="P2" s="42" t="s">
        <v>510</v>
      </c>
    </row>
    <row r="3" ht="12.75" customHeight="1"/>
    <row r="4" spans="1:18" ht="12">
      <c r="A4" t="s">
        <v>315</v>
      </c>
      <c r="B4" t="s">
        <v>316</v>
      </c>
      <c r="D4" s="1">
        <v>2</v>
      </c>
      <c r="E4" s="24"/>
      <c r="G4" s="27" t="s">
        <v>800</v>
      </c>
      <c r="H4" s="27" t="s">
        <v>800</v>
      </c>
      <c r="I4" s="27" t="s">
        <v>800</v>
      </c>
      <c r="J4" s="27" t="s">
        <v>800</v>
      </c>
      <c r="K4" s="27" t="s">
        <v>800</v>
      </c>
      <c r="L4" s="27" t="s">
        <v>800</v>
      </c>
      <c r="M4" s="27" t="s">
        <v>800</v>
      </c>
      <c r="N4" s="27" t="s">
        <v>800</v>
      </c>
      <c r="O4" s="27" t="s">
        <v>800</v>
      </c>
      <c r="P4" s="27" t="s">
        <v>800</v>
      </c>
      <c r="R4" s="2" t="s">
        <v>1072</v>
      </c>
    </row>
    <row r="5" spans="1:16" ht="12">
      <c r="A5" t="s">
        <v>133</v>
      </c>
      <c r="B5" t="s">
        <v>908</v>
      </c>
      <c r="D5" s="1">
        <v>5</v>
      </c>
      <c r="E5" s="24"/>
      <c r="G5" s="27" t="s">
        <v>800</v>
      </c>
      <c r="H5" s="27" t="s">
        <v>800</v>
      </c>
      <c r="I5" s="27">
        <v>0.3125</v>
      </c>
      <c r="J5" s="27" t="s">
        <v>800</v>
      </c>
      <c r="K5" s="27" t="s">
        <v>800</v>
      </c>
      <c r="L5" s="27" t="s">
        <v>800</v>
      </c>
      <c r="M5" s="27" t="s">
        <v>800</v>
      </c>
      <c r="N5" s="27" t="s">
        <v>800</v>
      </c>
      <c r="O5" s="27" t="s">
        <v>800</v>
      </c>
      <c r="P5" s="27" t="s">
        <v>800</v>
      </c>
    </row>
    <row r="6" spans="1:16" ht="12">
      <c r="A6" t="s">
        <v>135</v>
      </c>
      <c r="B6" t="s">
        <v>909</v>
      </c>
      <c r="C6" s="1">
        <v>1</v>
      </c>
      <c r="D6" s="1">
        <v>1</v>
      </c>
      <c r="E6" s="24"/>
      <c r="F6" t="s">
        <v>38</v>
      </c>
      <c r="G6" s="27" t="s">
        <v>800</v>
      </c>
      <c r="H6" s="27" t="s">
        <v>800</v>
      </c>
      <c r="I6" s="27">
        <v>1.0625</v>
      </c>
      <c r="J6" s="27" t="s">
        <v>800</v>
      </c>
      <c r="K6" s="27" t="s">
        <v>800</v>
      </c>
      <c r="L6" s="27" t="s">
        <v>800</v>
      </c>
      <c r="M6" s="27" t="s">
        <v>800</v>
      </c>
      <c r="N6" s="27" t="s">
        <v>800</v>
      </c>
      <c r="O6" s="27" t="s">
        <v>800</v>
      </c>
      <c r="P6" s="27" t="s">
        <v>800</v>
      </c>
    </row>
    <row r="7" spans="1:16" ht="12">
      <c r="A7" t="s">
        <v>910</v>
      </c>
      <c r="B7" t="s">
        <v>649</v>
      </c>
      <c r="D7" s="1">
        <v>8</v>
      </c>
      <c r="E7" s="24"/>
      <c r="G7" s="27" t="s">
        <v>800</v>
      </c>
      <c r="H7" s="27" t="s">
        <v>800</v>
      </c>
      <c r="I7" s="27" t="s">
        <v>800</v>
      </c>
      <c r="J7" s="27" t="s">
        <v>800</v>
      </c>
      <c r="K7" s="27" t="s">
        <v>800</v>
      </c>
      <c r="L7" s="27" t="s">
        <v>800</v>
      </c>
      <c r="M7" s="27" t="s">
        <v>800</v>
      </c>
      <c r="N7" s="27">
        <v>0.5</v>
      </c>
      <c r="O7" s="27" t="s">
        <v>800</v>
      </c>
      <c r="P7" s="27" t="s">
        <v>800</v>
      </c>
    </row>
    <row r="8" spans="1:16" ht="12">
      <c r="A8" t="s">
        <v>187</v>
      </c>
      <c r="B8" t="s">
        <v>831</v>
      </c>
      <c r="D8" s="1">
        <v>0.1</v>
      </c>
      <c r="E8" s="24"/>
      <c r="F8" t="s">
        <v>868</v>
      </c>
      <c r="J8" s="27" t="s">
        <v>800</v>
      </c>
      <c r="K8" s="27" t="s">
        <v>800</v>
      </c>
      <c r="L8" s="27" t="s">
        <v>800</v>
      </c>
      <c r="M8" s="27" t="s">
        <v>800</v>
      </c>
      <c r="N8" s="27" t="s">
        <v>800</v>
      </c>
      <c r="O8" s="27" t="s">
        <v>800</v>
      </c>
      <c r="P8" s="27" t="s">
        <v>800</v>
      </c>
    </row>
    <row r="9" spans="1:16" ht="12">
      <c r="A9" t="s">
        <v>186</v>
      </c>
      <c r="B9" t="s">
        <v>476</v>
      </c>
      <c r="C9" s="1">
        <v>1</v>
      </c>
      <c r="D9" s="1">
        <v>8</v>
      </c>
      <c r="E9" s="24"/>
      <c r="F9" t="s">
        <v>696</v>
      </c>
      <c r="I9" s="27">
        <v>0.375</v>
      </c>
      <c r="J9" s="27">
        <v>0.375</v>
      </c>
      <c r="K9" s="27" t="s">
        <v>800</v>
      </c>
      <c r="L9" s="27" t="s">
        <v>800</v>
      </c>
      <c r="M9" s="27" t="s">
        <v>800</v>
      </c>
      <c r="N9" s="27" t="s">
        <v>800</v>
      </c>
      <c r="O9" s="27" t="s">
        <v>800</v>
      </c>
      <c r="P9" s="27" t="s">
        <v>800</v>
      </c>
    </row>
    <row r="10" spans="1:16" ht="12">
      <c r="A10" t="s">
        <v>154</v>
      </c>
      <c r="B10" t="s">
        <v>155</v>
      </c>
      <c r="C10" s="1">
        <v>8</v>
      </c>
      <c r="D10" s="1">
        <v>9</v>
      </c>
      <c r="E10" s="24"/>
      <c r="G10" s="27" t="s">
        <v>800</v>
      </c>
      <c r="H10" s="27" t="s">
        <v>800</v>
      </c>
      <c r="I10" s="27" t="s">
        <v>800</v>
      </c>
      <c r="J10" s="27">
        <v>1.0703125</v>
      </c>
      <c r="K10" s="27">
        <v>6.421875</v>
      </c>
      <c r="L10" s="27" t="s">
        <v>800</v>
      </c>
      <c r="M10" s="27" t="s">
        <v>800</v>
      </c>
      <c r="N10" s="27" t="s">
        <v>800</v>
      </c>
      <c r="O10" s="27" t="s">
        <v>800</v>
      </c>
      <c r="P10" s="27" t="s">
        <v>800</v>
      </c>
    </row>
    <row r="11" spans="1:16" ht="12">
      <c r="A11" t="s">
        <v>142</v>
      </c>
      <c r="B11" t="s">
        <v>143</v>
      </c>
      <c r="D11" s="1">
        <v>5</v>
      </c>
      <c r="E11" s="24"/>
      <c r="G11" s="27" t="s">
        <v>800</v>
      </c>
      <c r="H11" s="27" t="s">
        <v>800</v>
      </c>
      <c r="I11" s="27" t="s">
        <v>800</v>
      </c>
      <c r="J11" s="27" t="s">
        <v>800</v>
      </c>
      <c r="K11" s="27" t="s">
        <v>800</v>
      </c>
      <c r="L11" s="27" t="s">
        <v>800</v>
      </c>
      <c r="M11" s="27" t="s">
        <v>800</v>
      </c>
      <c r="N11" s="27" t="s">
        <v>800</v>
      </c>
      <c r="O11" s="27" t="s">
        <v>800</v>
      </c>
      <c r="P11" s="27">
        <v>0.3125</v>
      </c>
    </row>
    <row r="12" spans="1:16" ht="12">
      <c r="A12" t="s">
        <v>49</v>
      </c>
      <c r="B12" t="s">
        <v>50</v>
      </c>
      <c r="D12" s="1">
        <v>3</v>
      </c>
      <c r="E12" s="24"/>
      <c r="G12" s="27" t="s">
        <v>800</v>
      </c>
      <c r="H12" s="27" t="s">
        <v>800</v>
      </c>
      <c r="I12" s="27" t="s">
        <v>800</v>
      </c>
      <c r="J12" s="27" t="s">
        <v>800</v>
      </c>
      <c r="K12" s="27" t="s">
        <v>800</v>
      </c>
      <c r="L12" s="27" t="s">
        <v>800</v>
      </c>
      <c r="M12" s="27">
        <v>0.09375</v>
      </c>
      <c r="N12" s="27">
        <v>0.09375</v>
      </c>
      <c r="O12" s="27" t="s">
        <v>800</v>
      </c>
      <c r="P12" s="27" t="s">
        <v>800</v>
      </c>
    </row>
    <row r="13" spans="1:16" ht="12">
      <c r="A13" t="s">
        <v>284</v>
      </c>
      <c r="B13" t="s">
        <v>285</v>
      </c>
      <c r="C13" s="1">
        <v>2</v>
      </c>
      <c r="D13" s="1">
        <v>1</v>
      </c>
      <c r="E13" s="24"/>
      <c r="G13" s="27" t="s">
        <v>800</v>
      </c>
      <c r="H13" s="27" t="s">
        <v>800</v>
      </c>
      <c r="I13" s="27">
        <v>0.515625</v>
      </c>
      <c r="J13" s="27">
        <v>0.515625</v>
      </c>
      <c r="K13" s="27">
        <v>0.515625</v>
      </c>
      <c r="L13" s="27">
        <v>0.2578125</v>
      </c>
      <c r="M13" s="27">
        <v>0.2578125</v>
      </c>
      <c r="N13" s="27" t="s">
        <v>800</v>
      </c>
      <c r="O13" s="27" t="s">
        <v>800</v>
      </c>
      <c r="P13" s="27" t="s">
        <v>800</v>
      </c>
    </row>
    <row r="14" spans="1:16" ht="12">
      <c r="A14" t="s">
        <v>192</v>
      </c>
      <c r="B14" t="s">
        <v>193</v>
      </c>
      <c r="D14" s="1">
        <v>0.1</v>
      </c>
      <c r="E14" s="24"/>
      <c r="F14" t="s">
        <v>869</v>
      </c>
      <c r="I14" s="27" t="s">
        <v>800</v>
      </c>
      <c r="J14" s="27" t="s">
        <v>800</v>
      </c>
      <c r="K14" s="27" t="s">
        <v>800</v>
      </c>
      <c r="L14" s="27" t="s">
        <v>800</v>
      </c>
      <c r="M14" s="27" t="s">
        <v>800</v>
      </c>
      <c r="N14" s="27" t="s">
        <v>800</v>
      </c>
      <c r="O14" s="27" t="s">
        <v>800</v>
      </c>
      <c r="P14" s="27" t="s">
        <v>800</v>
      </c>
    </row>
    <row r="15" spans="1:16" ht="12">
      <c r="A15" t="s">
        <v>282</v>
      </c>
      <c r="B15" t="s">
        <v>792</v>
      </c>
      <c r="D15" s="1">
        <v>1</v>
      </c>
      <c r="E15" s="24"/>
      <c r="F15" t="s">
        <v>877</v>
      </c>
      <c r="N15" s="27" t="s">
        <v>800</v>
      </c>
      <c r="O15" s="27" t="s">
        <v>800</v>
      </c>
      <c r="P15" s="27" t="s">
        <v>800</v>
      </c>
    </row>
    <row r="16" spans="1:16" ht="12">
      <c r="A16" t="s">
        <v>641</v>
      </c>
      <c r="B16" t="s">
        <v>642</v>
      </c>
      <c r="D16" s="1">
        <v>0.5</v>
      </c>
      <c r="E16" s="24"/>
      <c r="G16" s="27" t="s">
        <v>800</v>
      </c>
      <c r="H16" s="27" t="s">
        <v>800</v>
      </c>
      <c r="I16" s="27" t="s">
        <v>800</v>
      </c>
      <c r="J16" s="27" t="s">
        <v>800</v>
      </c>
      <c r="K16" s="27" t="s">
        <v>800</v>
      </c>
      <c r="L16" s="27" t="s">
        <v>800</v>
      </c>
      <c r="M16" s="27" t="s">
        <v>800</v>
      </c>
      <c r="N16" s="27" t="s">
        <v>800</v>
      </c>
      <c r="O16" s="27">
        <v>0.03125</v>
      </c>
      <c r="P16" s="27" t="s">
        <v>800</v>
      </c>
    </row>
    <row r="17" spans="1:16" ht="12">
      <c r="A17" t="s">
        <v>146</v>
      </c>
      <c r="B17" t="s">
        <v>147</v>
      </c>
      <c r="D17" s="1">
        <v>10</v>
      </c>
      <c r="E17" s="24"/>
      <c r="F17" t="s">
        <v>857</v>
      </c>
      <c r="I17" s="27" t="s">
        <v>800</v>
      </c>
      <c r="J17" s="27" t="s">
        <v>800</v>
      </c>
      <c r="K17" s="27" t="s">
        <v>800</v>
      </c>
      <c r="L17" s="27" t="s">
        <v>800</v>
      </c>
      <c r="M17" s="27" t="s">
        <v>800</v>
      </c>
      <c r="N17" s="27" t="s">
        <v>800</v>
      </c>
      <c r="O17" s="27" t="s">
        <v>800</v>
      </c>
      <c r="P17" s="27" t="s">
        <v>800</v>
      </c>
    </row>
    <row r="18" spans="1:16" ht="12">
      <c r="A18" t="s">
        <v>604</v>
      </c>
      <c r="B18" t="s">
        <v>605</v>
      </c>
      <c r="D18" s="1">
        <v>11</v>
      </c>
      <c r="E18" s="24"/>
      <c r="G18" s="27" t="s">
        <v>800</v>
      </c>
      <c r="H18" s="27" t="s">
        <v>800</v>
      </c>
      <c r="I18" s="27" t="s">
        <v>800</v>
      </c>
      <c r="J18" s="27" t="s">
        <v>800</v>
      </c>
      <c r="K18" s="27">
        <v>0.515625</v>
      </c>
      <c r="L18" s="27">
        <v>0.171875</v>
      </c>
      <c r="M18" s="27" t="s">
        <v>800</v>
      </c>
      <c r="N18" s="27" t="s">
        <v>800</v>
      </c>
      <c r="O18" s="27" t="s">
        <v>800</v>
      </c>
      <c r="P18" s="27" t="s">
        <v>800</v>
      </c>
    </row>
    <row r="19" spans="1:16" ht="12">
      <c r="A19" t="s">
        <v>56</v>
      </c>
      <c r="B19" t="s">
        <v>57</v>
      </c>
      <c r="D19" s="1">
        <v>1</v>
      </c>
      <c r="E19" s="24"/>
      <c r="F19" t="s">
        <v>841</v>
      </c>
      <c r="I19" s="27" t="s">
        <v>800</v>
      </c>
      <c r="J19" s="27" t="s">
        <v>800</v>
      </c>
      <c r="K19" s="27" t="s">
        <v>800</v>
      </c>
      <c r="L19" s="27" t="s">
        <v>800</v>
      </c>
      <c r="M19" s="27" t="s">
        <v>800</v>
      </c>
      <c r="N19" s="27" t="s">
        <v>800</v>
      </c>
      <c r="O19" s="27" t="s">
        <v>800</v>
      </c>
      <c r="P19" s="27" t="s">
        <v>800</v>
      </c>
    </row>
    <row r="20" spans="1:16" ht="12">
      <c r="A20" t="s">
        <v>21</v>
      </c>
      <c r="B20" t="s">
        <v>22</v>
      </c>
      <c r="C20" s="1">
        <v>6</v>
      </c>
      <c r="D20" s="1">
        <v>8</v>
      </c>
      <c r="E20" s="24"/>
      <c r="G20" s="27" t="s">
        <v>800</v>
      </c>
      <c r="H20" s="27">
        <v>1.625</v>
      </c>
      <c r="I20" s="27" t="s">
        <v>800</v>
      </c>
      <c r="J20" s="27" t="s">
        <v>800</v>
      </c>
      <c r="K20" s="27" t="s">
        <v>800</v>
      </c>
      <c r="L20" s="27" t="s">
        <v>800</v>
      </c>
      <c r="M20" s="27" t="s">
        <v>800</v>
      </c>
      <c r="N20" s="27" t="s">
        <v>800</v>
      </c>
      <c r="O20" s="27" t="s">
        <v>800</v>
      </c>
      <c r="P20" s="27">
        <v>4.875</v>
      </c>
    </row>
    <row r="21" spans="1:16" ht="12">
      <c r="A21" t="s">
        <v>686</v>
      </c>
      <c r="B21" t="s">
        <v>687</v>
      </c>
      <c r="D21" s="1">
        <v>0.5</v>
      </c>
      <c r="E21" s="24"/>
      <c r="F21" t="s">
        <v>858</v>
      </c>
      <c r="K21" s="27" t="s">
        <v>800</v>
      </c>
      <c r="L21" s="27" t="s">
        <v>800</v>
      </c>
      <c r="M21" s="27" t="s">
        <v>800</v>
      </c>
      <c r="N21" s="27" t="s">
        <v>800</v>
      </c>
      <c r="O21" s="27" t="s">
        <v>800</v>
      </c>
      <c r="P21" s="27" t="s">
        <v>800</v>
      </c>
    </row>
    <row r="22" spans="1:16" ht="12">
      <c r="A22" t="s">
        <v>529</v>
      </c>
      <c r="B22" t="s">
        <v>693</v>
      </c>
      <c r="D22" s="1">
        <v>0.5</v>
      </c>
      <c r="E22" s="24"/>
      <c r="F22" t="s">
        <v>866</v>
      </c>
      <c r="K22" s="27" t="s">
        <v>800</v>
      </c>
      <c r="L22" s="27" t="s">
        <v>800</v>
      </c>
      <c r="M22" s="27" t="s">
        <v>800</v>
      </c>
      <c r="N22" s="27" t="s">
        <v>800</v>
      </c>
      <c r="O22" s="27" t="s">
        <v>800</v>
      </c>
      <c r="P22" s="27" t="s">
        <v>800</v>
      </c>
    </row>
    <row r="23" spans="1:16" ht="12">
      <c r="A23" t="s">
        <v>274</v>
      </c>
      <c r="B23" t="s">
        <v>275</v>
      </c>
      <c r="D23" s="1">
        <v>1</v>
      </c>
      <c r="E23" s="24"/>
      <c r="F23" t="s">
        <v>865</v>
      </c>
      <c r="M23" s="27" t="s">
        <v>800</v>
      </c>
      <c r="N23" s="27" t="s">
        <v>800</v>
      </c>
      <c r="O23" s="27" t="s">
        <v>800</v>
      </c>
      <c r="P23" s="27" t="s">
        <v>800</v>
      </c>
    </row>
    <row r="24" spans="1:15" ht="12">
      <c r="A24" t="s">
        <v>690</v>
      </c>
      <c r="B24" t="s">
        <v>691</v>
      </c>
      <c r="D24" s="1">
        <v>2</v>
      </c>
      <c r="E24" s="24"/>
      <c r="F24" t="s">
        <v>864</v>
      </c>
      <c r="O24" s="30" t="s">
        <v>692</v>
      </c>
    </row>
    <row r="25" spans="1:16" ht="12">
      <c r="A25" t="s">
        <v>684</v>
      </c>
      <c r="B25" t="s">
        <v>685</v>
      </c>
      <c r="D25" s="1">
        <v>2</v>
      </c>
      <c r="E25" s="24"/>
      <c r="G25" s="27" t="s">
        <v>800</v>
      </c>
      <c r="H25" s="27" t="s">
        <v>800</v>
      </c>
      <c r="I25" s="27" t="s">
        <v>800</v>
      </c>
      <c r="J25" s="27" t="s">
        <v>800</v>
      </c>
      <c r="K25" s="27" t="s">
        <v>800</v>
      </c>
      <c r="L25" s="27" t="s">
        <v>800</v>
      </c>
      <c r="M25" s="27" t="s">
        <v>800</v>
      </c>
      <c r="N25" s="27" t="s">
        <v>800</v>
      </c>
      <c r="O25" s="27" t="s">
        <v>800</v>
      </c>
      <c r="P25" s="27" t="s">
        <v>800</v>
      </c>
    </row>
    <row r="26" spans="1:16" ht="12">
      <c r="A26" t="s">
        <v>307</v>
      </c>
      <c r="B26" t="s">
        <v>694</v>
      </c>
      <c r="D26" s="1">
        <v>4</v>
      </c>
      <c r="E26" s="24"/>
      <c r="G26" s="27" t="s">
        <v>800</v>
      </c>
      <c r="H26" s="27" t="s">
        <v>800</v>
      </c>
      <c r="I26" s="27">
        <v>0.0625</v>
      </c>
      <c r="J26" s="27" t="s">
        <v>800</v>
      </c>
      <c r="K26" s="27">
        <v>0.125</v>
      </c>
      <c r="L26" s="27" t="s">
        <v>800</v>
      </c>
      <c r="M26" s="27" t="s">
        <v>800</v>
      </c>
      <c r="N26" s="27" t="s">
        <v>800</v>
      </c>
      <c r="O26" s="27" t="s">
        <v>800</v>
      </c>
      <c r="P26" s="27" t="s">
        <v>800</v>
      </c>
    </row>
    <row r="27" spans="1:16" ht="12">
      <c r="A27" t="s">
        <v>688</v>
      </c>
      <c r="B27" t="s">
        <v>689</v>
      </c>
      <c r="D27" s="1">
        <v>1</v>
      </c>
      <c r="E27" s="24"/>
      <c r="F27" t="s">
        <v>863</v>
      </c>
      <c r="L27" s="27" t="s">
        <v>800</v>
      </c>
      <c r="M27" s="27" t="s">
        <v>800</v>
      </c>
      <c r="N27" s="27" t="s">
        <v>800</v>
      </c>
      <c r="O27" s="27" t="s">
        <v>800</v>
      </c>
      <c r="P27" s="27" t="s">
        <v>800</v>
      </c>
    </row>
    <row r="28" spans="1:16" ht="12">
      <c r="A28" t="s">
        <v>14</v>
      </c>
      <c r="B28" t="s">
        <v>619</v>
      </c>
      <c r="C28" s="1">
        <v>1</v>
      </c>
      <c r="D28" s="1">
        <v>10</v>
      </c>
      <c r="E28" s="24"/>
      <c r="G28" s="27" t="s">
        <v>800</v>
      </c>
      <c r="H28" s="27" t="s">
        <v>800</v>
      </c>
      <c r="I28" s="27">
        <v>0.40625</v>
      </c>
      <c r="J28" s="27" t="s">
        <v>800</v>
      </c>
      <c r="K28" s="27">
        <v>0.40625</v>
      </c>
      <c r="L28" s="27" t="s">
        <v>800</v>
      </c>
      <c r="M28" s="27">
        <v>0.40625</v>
      </c>
      <c r="N28" s="27">
        <v>0.40625</v>
      </c>
      <c r="O28" s="27" t="s">
        <v>800</v>
      </c>
      <c r="P28" s="27" t="s">
        <v>800</v>
      </c>
    </row>
    <row r="29" spans="1:16" ht="12">
      <c r="A29" t="s">
        <v>7</v>
      </c>
      <c r="B29" t="s">
        <v>614</v>
      </c>
      <c r="C29" s="1">
        <v>4</v>
      </c>
      <c r="D29" s="1">
        <v>9</v>
      </c>
      <c r="E29" s="24"/>
      <c r="G29" s="27" t="s">
        <v>800</v>
      </c>
      <c r="H29" s="27" t="s">
        <v>800</v>
      </c>
      <c r="I29" s="27">
        <v>1.505625</v>
      </c>
      <c r="J29" s="27">
        <v>1.505625</v>
      </c>
      <c r="K29" s="27">
        <v>1.55125</v>
      </c>
      <c r="L29" s="27" t="s">
        <v>800</v>
      </c>
      <c r="M29" s="27" t="s">
        <v>800</v>
      </c>
      <c r="N29" s="27" t="s">
        <v>800</v>
      </c>
      <c r="O29" s="27" t="s">
        <v>800</v>
      </c>
      <c r="P29" s="27" t="s">
        <v>800</v>
      </c>
    </row>
    <row r="30" spans="1:16" ht="12">
      <c r="A30" t="s">
        <v>607</v>
      </c>
      <c r="B30" t="s">
        <v>608</v>
      </c>
      <c r="D30" s="1">
        <v>5</v>
      </c>
      <c r="E30" s="24"/>
      <c r="F30" t="s">
        <v>907</v>
      </c>
      <c r="M30" s="27" t="s">
        <v>800</v>
      </c>
      <c r="N30" s="27" t="s">
        <v>800</v>
      </c>
      <c r="O30" s="27" t="s">
        <v>800</v>
      </c>
      <c r="P30" s="27" t="s">
        <v>800</v>
      </c>
    </row>
    <row r="31" spans="1:16" ht="12">
      <c r="A31" t="s">
        <v>514</v>
      </c>
      <c r="B31" t="s">
        <v>613</v>
      </c>
      <c r="C31" s="1">
        <v>1</v>
      </c>
      <c r="D31" s="1">
        <v>6</v>
      </c>
      <c r="E31" s="24"/>
      <c r="G31" s="27">
        <v>1.375</v>
      </c>
      <c r="H31" s="27" t="s">
        <v>800</v>
      </c>
      <c r="I31" s="27" t="s">
        <v>800</v>
      </c>
      <c r="J31" s="27" t="s">
        <v>800</v>
      </c>
      <c r="K31" s="27" t="s">
        <v>800</v>
      </c>
      <c r="L31" s="27" t="s">
        <v>800</v>
      </c>
      <c r="M31" s="27" t="s">
        <v>800</v>
      </c>
      <c r="N31" s="27" t="s">
        <v>800</v>
      </c>
      <c r="O31" s="27" t="s">
        <v>800</v>
      </c>
      <c r="P31" s="27" t="s">
        <v>800</v>
      </c>
    </row>
    <row r="32" spans="1:16" ht="12">
      <c r="A32" t="s">
        <v>9</v>
      </c>
      <c r="B32" t="s">
        <v>615</v>
      </c>
      <c r="C32" s="1">
        <v>1</v>
      </c>
      <c r="D32" s="1">
        <v>11</v>
      </c>
      <c r="E32" s="24"/>
      <c r="G32" s="27" t="s">
        <v>800</v>
      </c>
      <c r="H32" s="27" t="s">
        <v>800</v>
      </c>
      <c r="I32" s="27">
        <v>0.421875</v>
      </c>
      <c r="J32" s="27" t="s">
        <v>800</v>
      </c>
      <c r="K32" s="27">
        <v>0.421875</v>
      </c>
      <c r="L32" s="27" t="s">
        <v>800</v>
      </c>
      <c r="M32" s="27">
        <v>0.421875</v>
      </c>
      <c r="N32" s="27">
        <v>0.421875</v>
      </c>
      <c r="O32" s="27" t="s">
        <v>800</v>
      </c>
      <c r="P32" s="27" t="s">
        <v>800</v>
      </c>
    </row>
    <row r="33" spans="1:16" ht="12">
      <c r="A33" t="s">
        <v>2</v>
      </c>
      <c r="B33" t="s">
        <v>606</v>
      </c>
      <c r="D33" s="1">
        <v>9</v>
      </c>
      <c r="E33" s="24"/>
      <c r="F33" t="s">
        <v>838</v>
      </c>
      <c r="L33" s="27" t="s">
        <v>800</v>
      </c>
      <c r="M33" s="27" t="s">
        <v>800</v>
      </c>
      <c r="N33" s="27" t="s">
        <v>800</v>
      </c>
      <c r="O33" s="27" t="s">
        <v>800</v>
      </c>
      <c r="P33" s="27" t="s">
        <v>800</v>
      </c>
    </row>
    <row r="34" spans="1:16" ht="12">
      <c r="A34" t="s">
        <v>19</v>
      </c>
      <c r="B34" t="s">
        <v>621</v>
      </c>
      <c r="D34" s="1">
        <v>7</v>
      </c>
      <c r="E34" s="24"/>
      <c r="G34" s="27" t="s">
        <v>800</v>
      </c>
      <c r="H34" s="27" t="s">
        <v>800</v>
      </c>
      <c r="I34" s="27" t="s">
        <v>800</v>
      </c>
      <c r="J34" s="27" t="s">
        <v>800</v>
      </c>
      <c r="K34" s="27" t="s">
        <v>800</v>
      </c>
      <c r="L34" s="27" t="s">
        <v>800</v>
      </c>
      <c r="M34" s="27">
        <v>0.21875</v>
      </c>
      <c r="N34" s="27">
        <v>0.21875</v>
      </c>
      <c r="O34" s="27" t="s">
        <v>800</v>
      </c>
      <c r="P34" s="27" t="s">
        <v>800</v>
      </c>
    </row>
    <row r="35" spans="1:16" ht="12">
      <c r="A35" t="s">
        <v>609</v>
      </c>
      <c r="B35" t="s">
        <v>610</v>
      </c>
      <c r="D35" s="1">
        <v>7</v>
      </c>
      <c r="E35" s="24"/>
      <c r="F35" t="s">
        <v>839</v>
      </c>
      <c r="L35" s="27" t="s">
        <v>800</v>
      </c>
      <c r="M35" s="27" t="s">
        <v>800</v>
      </c>
      <c r="N35" s="27" t="s">
        <v>800</v>
      </c>
      <c r="O35" s="27" t="s">
        <v>800</v>
      </c>
      <c r="P35" s="27" t="s">
        <v>800</v>
      </c>
    </row>
    <row r="36" spans="1:16" ht="12">
      <c r="A36" t="s">
        <v>17</v>
      </c>
      <c r="B36" t="s">
        <v>620</v>
      </c>
      <c r="D36" s="1">
        <v>1</v>
      </c>
      <c r="E36" s="24"/>
      <c r="F36" t="s">
        <v>841</v>
      </c>
      <c r="I36" s="27" t="s">
        <v>800</v>
      </c>
      <c r="J36" s="27" t="s">
        <v>800</v>
      </c>
      <c r="K36" s="27" t="s">
        <v>800</v>
      </c>
      <c r="L36" s="27" t="s">
        <v>800</v>
      </c>
      <c r="M36" s="27" t="s">
        <v>800</v>
      </c>
      <c r="N36" s="27" t="s">
        <v>800</v>
      </c>
      <c r="O36" s="27" t="s">
        <v>800</v>
      </c>
      <c r="P36" s="27" t="s">
        <v>800</v>
      </c>
    </row>
    <row r="37" spans="1:16" ht="12">
      <c r="A37" t="s">
        <v>12</v>
      </c>
      <c r="B37" t="s">
        <v>618</v>
      </c>
      <c r="D37" s="1">
        <v>11</v>
      </c>
      <c r="E37" s="24"/>
      <c r="G37" s="27">
        <v>0.515625</v>
      </c>
      <c r="H37" s="27" t="s">
        <v>800</v>
      </c>
      <c r="I37" s="27" t="s">
        <v>800</v>
      </c>
      <c r="J37" s="27">
        <v>0.171875</v>
      </c>
      <c r="K37" s="27" t="s">
        <v>800</v>
      </c>
      <c r="L37" s="27" t="s">
        <v>800</v>
      </c>
      <c r="M37" s="27" t="s">
        <v>800</v>
      </c>
      <c r="N37" s="27" t="s">
        <v>800</v>
      </c>
      <c r="O37" s="27" t="s">
        <v>800</v>
      </c>
      <c r="P37" s="27" t="s">
        <v>800</v>
      </c>
    </row>
    <row r="38" spans="1:16" ht="12">
      <c r="A38" t="s">
        <v>616</v>
      </c>
      <c r="B38" t="s">
        <v>617</v>
      </c>
      <c r="D38" s="1">
        <v>0.1</v>
      </c>
      <c r="E38" s="24"/>
      <c r="F38" t="s">
        <v>840</v>
      </c>
      <c r="I38" s="27" t="s">
        <v>800</v>
      </c>
      <c r="J38" s="27" t="s">
        <v>800</v>
      </c>
      <c r="K38" s="27" t="s">
        <v>800</v>
      </c>
      <c r="L38" s="27" t="s">
        <v>800</v>
      </c>
      <c r="M38" s="27" t="s">
        <v>800</v>
      </c>
      <c r="N38" s="27" t="s">
        <v>800</v>
      </c>
      <c r="O38" s="27" t="s">
        <v>800</v>
      </c>
      <c r="P38" s="27" t="s">
        <v>800</v>
      </c>
    </row>
    <row r="39" spans="1:16" ht="12">
      <c r="A39" t="s">
        <v>5</v>
      </c>
      <c r="B39" t="s">
        <v>611</v>
      </c>
      <c r="D39" s="1">
        <v>7</v>
      </c>
      <c r="E39" s="24"/>
      <c r="F39" t="s">
        <v>612</v>
      </c>
      <c r="M39" s="27" t="s">
        <v>800</v>
      </c>
      <c r="N39" s="27" t="s">
        <v>800</v>
      </c>
      <c r="O39" s="27" t="s">
        <v>800</v>
      </c>
      <c r="P39" s="27" t="s">
        <v>800</v>
      </c>
    </row>
    <row r="40" spans="1:16" ht="12">
      <c r="A40" t="s">
        <v>51</v>
      </c>
      <c r="B40" t="s">
        <v>52</v>
      </c>
      <c r="C40" s="1">
        <v>6</v>
      </c>
      <c r="D40" s="1">
        <v>10</v>
      </c>
      <c r="E40" s="24"/>
      <c r="G40" s="27" t="s">
        <v>800</v>
      </c>
      <c r="H40" s="27" t="s">
        <v>800</v>
      </c>
      <c r="I40" s="27">
        <v>3.3125</v>
      </c>
      <c r="J40" s="27" t="s">
        <v>800</v>
      </c>
      <c r="K40" s="27">
        <v>3.3125</v>
      </c>
      <c r="L40" s="27" t="s">
        <v>800</v>
      </c>
      <c r="M40" s="27" t="s">
        <v>800</v>
      </c>
      <c r="N40" s="27" t="s">
        <v>800</v>
      </c>
      <c r="O40" s="27" t="s">
        <v>800</v>
      </c>
      <c r="P40" s="27" t="s">
        <v>800</v>
      </c>
    </row>
    <row r="41" spans="1:16" ht="12">
      <c r="A41" t="s">
        <v>646</v>
      </c>
      <c r="B41" t="s">
        <v>647</v>
      </c>
      <c r="D41" s="1">
        <v>7</v>
      </c>
      <c r="E41" s="24"/>
      <c r="F41" t="s">
        <v>849</v>
      </c>
      <c r="J41" s="27" t="s">
        <v>800</v>
      </c>
      <c r="K41" s="27" t="s">
        <v>800</v>
      </c>
      <c r="L41" s="27" t="s">
        <v>800</v>
      </c>
      <c r="M41" s="27" t="s">
        <v>800</v>
      </c>
      <c r="N41" s="27" t="s">
        <v>800</v>
      </c>
      <c r="O41" s="27" t="s">
        <v>800</v>
      </c>
      <c r="P41" s="27" t="s">
        <v>800</v>
      </c>
    </row>
    <row r="42" spans="1:16" ht="12">
      <c r="A42" t="s">
        <v>98</v>
      </c>
      <c r="B42" t="s">
        <v>648</v>
      </c>
      <c r="D42" s="1">
        <v>5</v>
      </c>
      <c r="E42" s="24"/>
      <c r="F42" t="s">
        <v>915</v>
      </c>
      <c r="N42" s="27" t="s">
        <v>800</v>
      </c>
      <c r="O42" s="27" t="s">
        <v>800</v>
      </c>
      <c r="P42" s="27" t="s">
        <v>800</v>
      </c>
    </row>
    <row r="43" spans="1:16" ht="12">
      <c r="A43" t="s">
        <v>305</v>
      </c>
      <c r="B43" t="s">
        <v>672</v>
      </c>
      <c r="C43" s="1">
        <v>64</v>
      </c>
      <c r="D43" s="1">
        <v>4</v>
      </c>
      <c r="E43" s="24"/>
      <c r="G43" s="27" t="s">
        <v>800</v>
      </c>
      <c r="H43" s="27" t="s">
        <v>800</v>
      </c>
      <c r="I43" s="27">
        <v>48.1875</v>
      </c>
      <c r="J43" s="27" t="s">
        <v>800</v>
      </c>
      <c r="K43" s="27" t="s">
        <v>800</v>
      </c>
      <c r="L43" s="27" t="s">
        <v>800</v>
      </c>
      <c r="M43" s="27" t="s">
        <v>800</v>
      </c>
      <c r="N43" s="27" t="s">
        <v>800</v>
      </c>
      <c r="O43" s="27" t="s">
        <v>800</v>
      </c>
      <c r="P43" s="27">
        <v>16.0625</v>
      </c>
    </row>
    <row r="44" spans="1:16" ht="12">
      <c r="A44" t="s">
        <v>68</v>
      </c>
      <c r="B44" t="s">
        <v>671</v>
      </c>
      <c r="C44" s="1">
        <v>3</v>
      </c>
      <c r="D44" s="1">
        <v>13</v>
      </c>
      <c r="E44" s="24"/>
      <c r="G44" s="27">
        <v>2.859375</v>
      </c>
      <c r="H44" s="27" t="s">
        <v>800</v>
      </c>
      <c r="I44" s="27" t="s">
        <v>800</v>
      </c>
      <c r="J44" s="27">
        <v>0.953125</v>
      </c>
      <c r="K44" s="27" t="s">
        <v>800</v>
      </c>
      <c r="L44" s="27" t="s">
        <v>800</v>
      </c>
      <c r="M44" s="27" t="s">
        <v>800</v>
      </c>
      <c r="N44" s="27" t="s">
        <v>800</v>
      </c>
      <c r="O44" s="27" t="s">
        <v>800</v>
      </c>
      <c r="P44" s="27" t="s">
        <v>800</v>
      </c>
    </row>
    <row r="45" spans="1:16" ht="12">
      <c r="A45" t="s">
        <v>366</v>
      </c>
      <c r="B45" t="s">
        <v>249</v>
      </c>
      <c r="C45" s="1">
        <v>3</v>
      </c>
      <c r="D45" s="1">
        <v>6</v>
      </c>
      <c r="E45" s="24"/>
      <c r="G45" s="27" t="s">
        <v>800</v>
      </c>
      <c r="H45" s="27" t="s">
        <v>800</v>
      </c>
      <c r="I45" s="27" t="s">
        <v>800</v>
      </c>
      <c r="J45" s="27">
        <v>1.11375</v>
      </c>
      <c r="K45" s="27">
        <v>1.11375</v>
      </c>
      <c r="L45" s="27" t="s">
        <v>800</v>
      </c>
      <c r="M45" s="27" t="s">
        <v>800</v>
      </c>
      <c r="N45" s="27" t="s">
        <v>800</v>
      </c>
      <c r="O45" s="27" t="s">
        <v>800</v>
      </c>
      <c r="P45" s="27" t="s">
        <v>800</v>
      </c>
    </row>
    <row r="46" spans="1:16" ht="12">
      <c r="A46" t="s">
        <v>176</v>
      </c>
      <c r="B46" t="s">
        <v>177</v>
      </c>
      <c r="D46" s="1">
        <v>0.1</v>
      </c>
      <c r="E46" s="24"/>
      <c r="F46" t="s">
        <v>841</v>
      </c>
      <c r="H46" s="27" t="s">
        <v>800</v>
      </c>
      <c r="I46" s="27" t="s">
        <v>800</v>
      </c>
      <c r="J46" s="27" t="s">
        <v>800</v>
      </c>
      <c r="K46" s="27" t="s">
        <v>800</v>
      </c>
      <c r="L46" s="27" t="s">
        <v>800</v>
      </c>
      <c r="M46" s="27" t="s">
        <v>800</v>
      </c>
      <c r="N46" s="27" t="s">
        <v>800</v>
      </c>
      <c r="O46" s="27" t="s">
        <v>800</v>
      </c>
      <c r="P46" s="27" t="s">
        <v>800</v>
      </c>
    </row>
    <row r="47" spans="1:16" ht="12">
      <c r="A47" t="s">
        <v>742</v>
      </c>
      <c r="B47" t="s">
        <v>321</v>
      </c>
      <c r="D47" s="1">
        <v>0.1</v>
      </c>
      <c r="E47" s="24"/>
      <c r="G47" s="27" t="s">
        <v>800</v>
      </c>
      <c r="H47" s="27" t="s">
        <v>800</v>
      </c>
      <c r="I47" s="27">
        <v>0.00625</v>
      </c>
      <c r="J47" s="27" t="s">
        <v>800</v>
      </c>
      <c r="K47" s="27" t="s">
        <v>800</v>
      </c>
      <c r="L47" s="27" t="s">
        <v>800</v>
      </c>
      <c r="M47" s="27" t="s">
        <v>800</v>
      </c>
      <c r="N47" s="27" t="s">
        <v>800</v>
      </c>
      <c r="O47" s="27" t="s">
        <v>800</v>
      </c>
      <c r="P47" s="27" t="s">
        <v>800</v>
      </c>
    </row>
    <row r="48" spans="1:16" ht="12">
      <c r="A48" t="s">
        <v>636</v>
      </c>
      <c r="B48" t="s">
        <v>46</v>
      </c>
      <c r="D48" s="1">
        <v>10</v>
      </c>
      <c r="E48" s="24"/>
      <c r="F48" t="s">
        <v>914</v>
      </c>
      <c r="L48" s="27" t="s">
        <v>800</v>
      </c>
      <c r="M48" s="27" t="s">
        <v>800</v>
      </c>
      <c r="N48" s="27" t="s">
        <v>800</v>
      </c>
      <c r="O48" s="27" t="s">
        <v>800</v>
      </c>
      <c r="P48" s="27" t="s">
        <v>800</v>
      </c>
    </row>
    <row r="49" spans="1:16" ht="12">
      <c r="A49" t="s">
        <v>43</v>
      </c>
      <c r="B49" t="s">
        <v>44</v>
      </c>
      <c r="C49" s="1">
        <v>6</v>
      </c>
      <c r="D49" s="1">
        <v>3</v>
      </c>
      <c r="E49" s="24"/>
      <c r="G49" s="27" t="s">
        <v>800</v>
      </c>
      <c r="H49" s="27" t="s">
        <v>800</v>
      </c>
      <c r="I49" s="27">
        <v>4.145625</v>
      </c>
      <c r="J49" s="27">
        <v>2.041875</v>
      </c>
      <c r="K49" s="27" t="s">
        <v>800</v>
      </c>
      <c r="L49" s="27" t="s">
        <v>800</v>
      </c>
      <c r="M49" s="27" t="s">
        <v>800</v>
      </c>
      <c r="N49" s="27" t="s">
        <v>800</v>
      </c>
      <c r="O49" s="27" t="s">
        <v>800</v>
      </c>
      <c r="P49" s="27" t="s">
        <v>800</v>
      </c>
    </row>
    <row r="50" spans="1:16" ht="12">
      <c r="A50" t="s">
        <v>637</v>
      </c>
      <c r="B50" t="s">
        <v>47</v>
      </c>
      <c r="C50" s="1">
        <v>2</v>
      </c>
      <c r="D50" s="1">
        <v>8</v>
      </c>
      <c r="E50" s="24"/>
      <c r="G50" s="27" t="s">
        <v>800</v>
      </c>
      <c r="H50" s="27" t="s">
        <v>800</v>
      </c>
      <c r="I50" s="27">
        <v>0.825</v>
      </c>
      <c r="J50" s="27" t="s">
        <v>800</v>
      </c>
      <c r="K50" s="27" t="s">
        <v>800</v>
      </c>
      <c r="L50" s="27" t="s">
        <v>800</v>
      </c>
      <c r="M50" s="27">
        <v>0.825</v>
      </c>
      <c r="N50" s="27">
        <v>0.85</v>
      </c>
      <c r="O50" s="27" t="s">
        <v>800</v>
      </c>
      <c r="P50" s="27" t="s">
        <v>800</v>
      </c>
    </row>
    <row r="51" spans="1:16" ht="12">
      <c r="A51" t="s">
        <v>707</v>
      </c>
      <c r="B51" t="s">
        <v>708</v>
      </c>
      <c r="D51" s="1">
        <v>4</v>
      </c>
      <c r="E51" s="24"/>
      <c r="F51" t="s">
        <v>846</v>
      </c>
      <c r="I51" s="27" t="s">
        <v>800</v>
      </c>
      <c r="J51" s="27" t="s">
        <v>800</v>
      </c>
      <c r="K51" s="27" t="s">
        <v>800</v>
      </c>
      <c r="L51" s="27" t="s">
        <v>800</v>
      </c>
      <c r="M51" s="27" t="s">
        <v>800</v>
      </c>
      <c r="N51" s="27" t="s">
        <v>800</v>
      </c>
      <c r="O51" s="27" t="s">
        <v>800</v>
      </c>
      <c r="P51" s="27" t="s">
        <v>800</v>
      </c>
    </row>
    <row r="52" spans="1:16" ht="12">
      <c r="A52" t="s">
        <v>164</v>
      </c>
      <c r="B52" t="s">
        <v>165</v>
      </c>
      <c r="D52" s="1">
        <v>12</v>
      </c>
      <c r="E52" s="24"/>
      <c r="F52" t="s">
        <v>862</v>
      </c>
      <c r="J52" s="27" t="s">
        <v>800</v>
      </c>
      <c r="K52" s="27" t="s">
        <v>800</v>
      </c>
      <c r="L52" s="27" t="s">
        <v>800</v>
      </c>
      <c r="M52" s="27" t="s">
        <v>800</v>
      </c>
      <c r="N52" s="27" t="s">
        <v>800</v>
      </c>
      <c r="O52" s="27" t="s">
        <v>800</v>
      </c>
      <c r="P52" s="27" t="s">
        <v>800</v>
      </c>
    </row>
    <row r="53" spans="1:16" ht="12">
      <c r="A53" t="s">
        <v>603</v>
      </c>
      <c r="B53" t="s">
        <v>1</v>
      </c>
      <c r="D53" s="1">
        <v>12</v>
      </c>
      <c r="E53" s="24"/>
      <c r="G53" s="27" t="s">
        <v>800</v>
      </c>
      <c r="H53" s="27" t="s">
        <v>800</v>
      </c>
      <c r="I53" s="27">
        <v>0.375</v>
      </c>
      <c r="J53" s="27" t="s">
        <v>800</v>
      </c>
      <c r="K53" s="27" t="s">
        <v>800</v>
      </c>
      <c r="L53" s="27" t="s">
        <v>800</v>
      </c>
      <c r="M53" s="27">
        <v>0.375</v>
      </c>
      <c r="N53" s="27" t="s">
        <v>800</v>
      </c>
      <c r="O53" s="27" t="s">
        <v>800</v>
      </c>
      <c r="P53" s="27" t="s">
        <v>800</v>
      </c>
    </row>
    <row r="54" spans="1:16" ht="12">
      <c r="A54" t="s">
        <v>235</v>
      </c>
      <c r="B54" t="s">
        <v>236</v>
      </c>
      <c r="D54" s="1">
        <v>1</v>
      </c>
      <c r="E54" s="24"/>
      <c r="G54" s="27" t="s">
        <v>800</v>
      </c>
      <c r="H54" s="27" t="s">
        <v>800</v>
      </c>
      <c r="I54" s="27" t="s">
        <v>800</v>
      </c>
      <c r="J54" s="27" t="s">
        <v>800</v>
      </c>
      <c r="K54" s="27">
        <v>0.0625</v>
      </c>
      <c r="L54" s="27" t="s">
        <v>800</v>
      </c>
      <c r="M54" s="27" t="s">
        <v>800</v>
      </c>
      <c r="N54" s="27" t="s">
        <v>800</v>
      </c>
      <c r="O54" s="27" t="s">
        <v>800</v>
      </c>
      <c r="P54" s="27" t="s">
        <v>800</v>
      </c>
    </row>
    <row r="55" spans="1:9" ht="12">
      <c r="A55" t="s">
        <v>1036</v>
      </c>
      <c r="B55" t="s">
        <v>720</v>
      </c>
      <c r="D55" s="1">
        <v>0.1</v>
      </c>
      <c r="E55" s="24"/>
      <c r="I55" s="27">
        <f>0.1/16</f>
        <v>0.00625</v>
      </c>
    </row>
    <row r="56" spans="1:16" ht="12">
      <c r="A56" t="s">
        <v>1036</v>
      </c>
      <c r="B56" t="s">
        <v>242</v>
      </c>
      <c r="D56" s="1">
        <v>2</v>
      </c>
      <c r="E56" s="24"/>
      <c r="F56" t="s">
        <v>874</v>
      </c>
      <c r="I56" s="27" t="s">
        <v>800</v>
      </c>
      <c r="J56" s="27" t="s">
        <v>800</v>
      </c>
      <c r="K56" s="27" t="s">
        <v>800</v>
      </c>
      <c r="L56" s="27" t="s">
        <v>800</v>
      </c>
      <c r="M56" s="27" t="s">
        <v>800</v>
      </c>
      <c r="N56" s="27" t="s">
        <v>800</v>
      </c>
      <c r="O56" s="27" t="s">
        <v>800</v>
      </c>
      <c r="P56" s="27" t="s">
        <v>800</v>
      </c>
    </row>
    <row r="57" spans="1:16" ht="12">
      <c r="A57" t="s">
        <v>312</v>
      </c>
      <c r="B57" t="s">
        <v>313</v>
      </c>
      <c r="D57" s="1">
        <v>1</v>
      </c>
      <c r="E57" s="24"/>
      <c r="G57" s="27" t="s">
        <v>800</v>
      </c>
      <c r="H57" s="27" t="s">
        <v>800</v>
      </c>
      <c r="I57" s="27" t="s">
        <v>800</v>
      </c>
      <c r="J57" s="27" t="s">
        <v>800</v>
      </c>
      <c r="K57" s="27" t="s">
        <v>800</v>
      </c>
      <c r="L57" s="27" t="s">
        <v>800</v>
      </c>
      <c r="M57" s="27" t="s">
        <v>800</v>
      </c>
      <c r="N57" s="27">
        <v>0.0625</v>
      </c>
      <c r="O57" s="27" t="s">
        <v>800</v>
      </c>
      <c r="P57" s="27" t="s">
        <v>800</v>
      </c>
    </row>
    <row r="58" spans="1:16" ht="12">
      <c r="A58" t="s">
        <v>76</v>
      </c>
      <c r="B58" t="s">
        <v>77</v>
      </c>
      <c r="D58" s="1">
        <v>7</v>
      </c>
      <c r="E58" s="24"/>
      <c r="F58" t="s">
        <v>848</v>
      </c>
      <c r="L58" s="27" t="s">
        <v>800</v>
      </c>
      <c r="M58" s="27" t="s">
        <v>800</v>
      </c>
      <c r="N58" s="27" t="s">
        <v>800</v>
      </c>
      <c r="O58" s="27" t="s">
        <v>800</v>
      </c>
      <c r="P58" s="27" t="s">
        <v>800</v>
      </c>
    </row>
    <row r="59" spans="1:16" ht="12">
      <c r="A59" t="s">
        <v>178</v>
      </c>
      <c r="B59" t="s">
        <v>179</v>
      </c>
      <c r="D59" s="1">
        <v>4</v>
      </c>
      <c r="E59" s="24"/>
      <c r="F59" t="s">
        <v>867</v>
      </c>
      <c r="N59" s="27" t="s">
        <v>800</v>
      </c>
      <c r="O59" s="27" t="s">
        <v>800</v>
      </c>
      <c r="P59" s="27" t="s">
        <v>800</v>
      </c>
    </row>
    <row r="60" spans="1:16" ht="12">
      <c r="A60" t="s">
        <v>627</v>
      </c>
      <c r="B60" t="s">
        <v>27</v>
      </c>
      <c r="D60" s="1">
        <v>1</v>
      </c>
      <c r="E60" s="24"/>
      <c r="F60" t="s">
        <v>842</v>
      </c>
      <c r="I60" s="27" t="s">
        <v>800</v>
      </c>
      <c r="J60" s="27" t="s">
        <v>800</v>
      </c>
      <c r="K60" s="27" t="s">
        <v>800</v>
      </c>
      <c r="L60" s="27" t="s">
        <v>800</v>
      </c>
      <c r="M60" s="27" t="s">
        <v>800</v>
      </c>
      <c r="N60" s="27" t="s">
        <v>800</v>
      </c>
      <c r="O60" s="27" t="s">
        <v>800</v>
      </c>
      <c r="P60" s="27" t="s">
        <v>800</v>
      </c>
    </row>
    <row r="61" spans="1:16" ht="12">
      <c r="A61" t="s">
        <v>634</v>
      </c>
      <c r="B61" t="s">
        <v>635</v>
      </c>
      <c r="C61" s="1">
        <v>1</v>
      </c>
      <c r="D61" s="1">
        <v>4</v>
      </c>
      <c r="E61" s="24"/>
      <c r="G61" s="27" t="s">
        <v>800</v>
      </c>
      <c r="H61" s="27" t="s">
        <v>800</v>
      </c>
      <c r="I61" s="27" t="s">
        <v>800</v>
      </c>
      <c r="J61" s="27" t="s">
        <v>800</v>
      </c>
      <c r="K61" s="27" t="s">
        <v>800</v>
      </c>
      <c r="L61" s="27" t="s">
        <v>800</v>
      </c>
      <c r="M61" s="27">
        <v>0.4125</v>
      </c>
      <c r="N61" s="27" t="s">
        <v>800</v>
      </c>
      <c r="O61" s="27">
        <v>0.8375</v>
      </c>
      <c r="P61" s="27" t="s">
        <v>800</v>
      </c>
    </row>
    <row r="62" spans="1:16" ht="12">
      <c r="A62" t="s">
        <v>286</v>
      </c>
      <c r="B62" t="s">
        <v>287</v>
      </c>
      <c r="D62" s="1">
        <v>9</v>
      </c>
      <c r="E62" s="24"/>
      <c r="F62" t="s">
        <v>875</v>
      </c>
      <c r="I62" s="27" t="s">
        <v>800</v>
      </c>
      <c r="J62" s="27" t="s">
        <v>800</v>
      </c>
      <c r="K62" s="27" t="s">
        <v>800</v>
      </c>
      <c r="L62" s="27" t="s">
        <v>800</v>
      </c>
      <c r="M62" s="27" t="s">
        <v>800</v>
      </c>
      <c r="N62" s="27" t="s">
        <v>800</v>
      </c>
      <c r="O62" s="27">
        <v>0.28125</v>
      </c>
      <c r="P62" s="27" t="s">
        <v>800</v>
      </c>
    </row>
    <row r="63" spans="1:16" ht="12">
      <c r="A63" t="s">
        <v>116</v>
      </c>
      <c r="B63" t="s">
        <v>117</v>
      </c>
      <c r="D63" s="1">
        <v>4</v>
      </c>
      <c r="E63" s="24"/>
      <c r="F63" s="26" t="s">
        <v>830</v>
      </c>
      <c r="G63" s="27">
        <v>0.0625</v>
      </c>
      <c r="H63" s="27" t="s">
        <v>800</v>
      </c>
      <c r="I63" s="27" t="s">
        <v>800</v>
      </c>
      <c r="J63" s="27">
        <v>0.0625</v>
      </c>
      <c r="K63" s="27" t="s">
        <v>800</v>
      </c>
      <c r="L63" s="27">
        <v>0.0625</v>
      </c>
      <c r="M63" s="27" t="s">
        <v>800</v>
      </c>
      <c r="N63" s="27" t="s">
        <v>800</v>
      </c>
      <c r="O63" s="27" t="s">
        <v>800</v>
      </c>
      <c r="P63" s="27" t="s">
        <v>800</v>
      </c>
    </row>
    <row r="64" spans="1:16" ht="12">
      <c r="A64" t="s">
        <v>730</v>
      </c>
      <c r="B64" t="s">
        <v>276</v>
      </c>
      <c r="D64" s="1">
        <v>3</v>
      </c>
      <c r="E64" s="24"/>
      <c r="F64" t="s">
        <v>731</v>
      </c>
      <c r="K64" s="27" t="s">
        <v>800</v>
      </c>
      <c r="L64" s="27" t="s">
        <v>800</v>
      </c>
      <c r="M64" s="27" t="s">
        <v>800</v>
      </c>
      <c r="N64" s="27" t="s">
        <v>800</v>
      </c>
      <c r="O64" s="27">
        <v>0.09375</v>
      </c>
      <c r="P64" s="27" t="s">
        <v>800</v>
      </c>
    </row>
    <row r="65" spans="1:16" ht="12">
      <c r="A65" t="s">
        <v>724</v>
      </c>
      <c r="B65" t="s">
        <v>725</v>
      </c>
      <c r="D65" s="1">
        <v>0.1</v>
      </c>
      <c r="E65" s="24"/>
      <c r="F65" t="s">
        <v>889</v>
      </c>
      <c r="J65" s="27" t="s">
        <v>800</v>
      </c>
      <c r="K65" s="27" t="s">
        <v>800</v>
      </c>
      <c r="L65" s="27" t="s">
        <v>800</v>
      </c>
      <c r="M65" s="27" t="s">
        <v>800</v>
      </c>
      <c r="N65" s="27" t="s">
        <v>800</v>
      </c>
      <c r="O65" s="27" t="s">
        <v>800</v>
      </c>
      <c r="P65" s="27" t="s">
        <v>800</v>
      </c>
    </row>
    <row r="66" spans="1:16" ht="12">
      <c r="A66" t="s">
        <v>296</v>
      </c>
      <c r="B66" t="s">
        <v>297</v>
      </c>
      <c r="D66" s="1">
        <v>11</v>
      </c>
      <c r="E66" s="24"/>
      <c r="F66" t="s">
        <v>878</v>
      </c>
      <c r="K66" s="27" t="s">
        <v>800</v>
      </c>
      <c r="L66" s="27" t="s">
        <v>800</v>
      </c>
      <c r="M66" s="27" t="s">
        <v>800</v>
      </c>
      <c r="N66" s="27" t="s">
        <v>800</v>
      </c>
      <c r="O66" s="27" t="s">
        <v>800</v>
      </c>
      <c r="P66" s="27" t="s">
        <v>800</v>
      </c>
    </row>
    <row r="67" spans="1:16" ht="12">
      <c r="A67" t="s">
        <v>60</v>
      </c>
      <c r="B67" t="s">
        <v>61</v>
      </c>
      <c r="D67" s="1">
        <v>1</v>
      </c>
      <c r="E67" s="24"/>
      <c r="F67" t="s">
        <v>846</v>
      </c>
      <c r="J67" s="27" t="s">
        <v>800</v>
      </c>
      <c r="K67" s="27" t="s">
        <v>800</v>
      </c>
      <c r="L67" s="27" t="s">
        <v>800</v>
      </c>
      <c r="M67" s="27" t="s">
        <v>800</v>
      </c>
      <c r="N67" s="27" t="s">
        <v>800</v>
      </c>
      <c r="O67" s="27" t="s">
        <v>800</v>
      </c>
      <c r="P67" s="27" t="s">
        <v>800</v>
      </c>
    </row>
    <row r="68" spans="1:16" ht="12">
      <c r="A68" t="s">
        <v>62</v>
      </c>
      <c r="B68" t="s">
        <v>63</v>
      </c>
      <c r="C68" s="1">
        <v>2</v>
      </c>
      <c r="D68" s="1">
        <v>6</v>
      </c>
      <c r="E68" s="24"/>
      <c r="G68" s="27" t="s">
        <v>800</v>
      </c>
      <c r="H68" s="27" t="s">
        <v>800</v>
      </c>
      <c r="I68" s="27">
        <v>0.296875</v>
      </c>
      <c r="J68" s="27">
        <v>0.296875</v>
      </c>
      <c r="K68" s="27">
        <v>1.1875</v>
      </c>
      <c r="L68" s="27">
        <v>0.296875</v>
      </c>
      <c r="M68" s="27" t="s">
        <v>800</v>
      </c>
      <c r="N68" s="27" t="s">
        <v>800</v>
      </c>
      <c r="O68" s="27" t="s">
        <v>800</v>
      </c>
      <c r="P68" s="27" t="s">
        <v>800</v>
      </c>
    </row>
    <row r="69" spans="1:16" ht="12">
      <c r="A69" t="s">
        <v>64</v>
      </c>
      <c r="B69" t="s">
        <v>638</v>
      </c>
      <c r="C69" s="1">
        <v>2</v>
      </c>
      <c r="D69" s="1">
        <v>7</v>
      </c>
      <c r="E69" s="24"/>
      <c r="G69" s="27" t="s">
        <v>800</v>
      </c>
      <c r="H69" s="27">
        <v>0.3046875</v>
      </c>
      <c r="I69" s="27">
        <v>0.3046875</v>
      </c>
      <c r="J69" s="27" t="s">
        <v>800</v>
      </c>
      <c r="K69" s="27">
        <v>1.828125</v>
      </c>
      <c r="L69" s="27" t="s">
        <v>800</v>
      </c>
      <c r="M69" s="27" t="s">
        <v>800</v>
      </c>
      <c r="N69" s="27" t="s">
        <v>800</v>
      </c>
      <c r="O69" s="27" t="s">
        <v>800</v>
      </c>
      <c r="P69" s="27" t="s">
        <v>800</v>
      </c>
    </row>
    <row r="70" spans="1:16" ht="12">
      <c r="A70" t="s">
        <v>643</v>
      </c>
      <c r="B70" t="s">
        <v>644</v>
      </c>
      <c r="D70" s="1">
        <v>14</v>
      </c>
      <c r="E70" s="24"/>
      <c r="F70" t="s">
        <v>645</v>
      </c>
      <c r="I70" s="27">
        <v>0.765625</v>
      </c>
      <c r="J70" s="27" t="s">
        <v>800</v>
      </c>
      <c r="K70" s="27" t="s">
        <v>800</v>
      </c>
      <c r="L70" s="27" t="s">
        <v>800</v>
      </c>
      <c r="M70" s="27" t="s">
        <v>800</v>
      </c>
      <c r="N70" s="27" t="s">
        <v>800</v>
      </c>
      <c r="O70" s="27" t="s">
        <v>800</v>
      </c>
      <c r="P70" s="27" t="s">
        <v>800</v>
      </c>
    </row>
    <row r="71" spans="1:16" ht="12">
      <c r="A71" t="s">
        <v>136</v>
      </c>
      <c r="B71" t="s">
        <v>137</v>
      </c>
      <c r="D71" s="1">
        <v>5</v>
      </c>
      <c r="E71" s="24"/>
      <c r="G71" s="27" t="s">
        <v>800</v>
      </c>
      <c r="H71" s="27" t="s">
        <v>800</v>
      </c>
      <c r="I71" s="27" t="s">
        <v>800</v>
      </c>
      <c r="J71" s="27" t="s">
        <v>800</v>
      </c>
      <c r="K71" s="27" t="s">
        <v>800</v>
      </c>
      <c r="L71" s="27" t="s">
        <v>800</v>
      </c>
      <c r="M71" s="27" t="s">
        <v>800</v>
      </c>
      <c r="N71" s="27" t="s">
        <v>800</v>
      </c>
      <c r="O71" s="27" t="s">
        <v>800</v>
      </c>
      <c r="P71" s="27" t="s">
        <v>800</v>
      </c>
    </row>
    <row r="72" spans="1:16" ht="12">
      <c r="A72" t="s">
        <v>732</v>
      </c>
      <c r="B72" t="s">
        <v>733</v>
      </c>
      <c r="D72" s="1">
        <v>0.1</v>
      </c>
      <c r="E72" s="24"/>
      <c r="F72" t="s">
        <v>876</v>
      </c>
      <c r="K72" s="27" t="s">
        <v>800</v>
      </c>
      <c r="L72" s="27" t="s">
        <v>800</v>
      </c>
      <c r="M72" s="27" t="s">
        <v>800</v>
      </c>
      <c r="N72" s="27" t="s">
        <v>800</v>
      </c>
      <c r="O72" s="27" t="s">
        <v>800</v>
      </c>
      <c r="P72" s="27" t="s">
        <v>800</v>
      </c>
    </row>
    <row r="73" spans="1:16" ht="12">
      <c r="A73" t="s">
        <v>622</v>
      </c>
      <c r="B73" t="s">
        <v>623</v>
      </c>
      <c r="D73" s="1">
        <v>4</v>
      </c>
      <c r="E73" s="24"/>
      <c r="F73" t="s">
        <v>624</v>
      </c>
      <c r="I73" s="27" t="s">
        <v>800</v>
      </c>
      <c r="J73" s="27" t="s">
        <v>800</v>
      </c>
      <c r="K73" s="27" t="s">
        <v>800</v>
      </c>
      <c r="L73" s="27" t="s">
        <v>800</v>
      </c>
      <c r="M73" s="27" t="s">
        <v>800</v>
      </c>
      <c r="N73" s="27" t="s">
        <v>800</v>
      </c>
      <c r="O73" s="27" t="s">
        <v>800</v>
      </c>
      <c r="P73" s="27" t="s">
        <v>800</v>
      </c>
    </row>
    <row r="74" spans="1:16" ht="12">
      <c r="A74" t="s">
        <v>438</v>
      </c>
      <c r="B74" t="s">
        <v>314</v>
      </c>
      <c r="D74" s="1">
        <v>0.5</v>
      </c>
      <c r="E74" s="24"/>
      <c r="F74" t="s">
        <v>879</v>
      </c>
      <c r="J74" s="27" t="s">
        <v>800</v>
      </c>
      <c r="K74" s="27" t="s">
        <v>800</v>
      </c>
      <c r="L74" s="27" t="s">
        <v>800</v>
      </c>
      <c r="M74" s="27" t="s">
        <v>800</v>
      </c>
      <c r="N74" s="27" t="s">
        <v>800</v>
      </c>
      <c r="O74" s="27" t="s">
        <v>800</v>
      </c>
      <c r="P74" s="27" t="s">
        <v>800</v>
      </c>
    </row>
    <row r="75" spans="1:16" ht="12">
      <c r="A75" t="s">
        <v>243</v>
      </c>
      <c r="B75" t="s">
        <v>244</v>
      </c>
      <c r="C75" s="1">
        <v>1</v>
      </c>
      <c r="D75" s="1">
        <v>4</v>
      </c>
      <c r="E75" s="24"/>
      <c r="G75" s="27">
        <v>1.25</v>
      </c>
      <c r="H75" s="27" t="s">
        <v>800</v>
      </c>
      <c r="I75" s="27" t="s">
        <v>800</v>
      </c>
      <c r="J75" s="27" t="s">
        <v>800</v>
      </c>
      <c r="K75" s="27" t="s">
        <v>800</v>
      </c>
      <c r="L75" s="27" t="s">
        <v>800</v>
      </c>
      <c r="M75" s="27" t="s">
        <v>800</v>
      </c>
      <c r="N75" s="27" t="s">
        <v>800</v>
      </c>
      <c r="O75" s="27" t="s">
        <v>800</v>
      </c>
      <c r="P75" s="27" t="s">
        <v>800</v>
      </c>
    </row>
    <row r="76" spans="1:16" ht="12">
      <c r="A76" t="s">
        <v>189</v>
      </c>
      <c r="B76" t="s">
        <v>190</v>
      </c>
      <c r="C76" s="1">
        <v>58</v>
      </c>
      <c r="D76" s="1">
        <v>14</v>
      </c>
      <c r="E76" s="24"/>
      <c r="G76" s="27" t="s">
        <v>800</v>
      </c>
      <c r="H76" s="27">
        <v>7.359375</v>
      </c>
      <c r="I76" s="27">
        <v>7.359375</v>
      </c>
      <c r="J76" s="27" t="s">
        <v>800</v>
      </c>
      <c r="K76" s="27">
        <v>29.4375</v>
      </c>
      <c r="L76" s="27">
        <v>14.71875</v>
      </c>
      <c r="M76" s="27" t="s">
        <v>800</v>
      </c>
      <c r="N76" s="27" t="s">
        <v>800</v>
      </c>
      <c r="O76" s="27" t="s">
        <v>800</v>
      </c>
      <c r="P76" s="27" t="s">
        <v>800</v>
      </c>
    </row>
    <row r="77" spans="1:16" ht="12">
      <c r="A77" t="s">
        <v>639</v>
      </c>
      <c r="B77" t="s">
        <v>640</v>
      </c>
      <c r="D77" s="1">
        <v>0.5</v>
      </c>
      <c r="E77" s="24"/>
      <c r="F77" t="s">
        <v>847</v>
      </c>
      <c r="I77" s="27" t="s">
        <v>800</v>
      </c>
      <c r="J77" s="27" t="s">
        <v>800</v>
      </c>
      <c r="K77" s="27" t="s">
        <v>800</v>
      </c>
      <c r="L77" s="27" t="s">
        <v>800</v>
      </c>
      <c r="M77" s="27" t="s">
        <v>800</v>
      </c>
      <c r="N77" s="27" t="s">
        <v>800</v>
      </c>
      <c r="O77" s="27" t="s">
        <v>800</v>
      </c>
      <c r="P77" s="27" t="s">
        <v>800</v>
      </c>
    </row>
    <row r="78" spans="1:16" ht="12">
      <c r="A78" t="s">
        <v>53</v>
      </c>
      <c r="B78" t="s">
        <v>717</v>
      </c>
      <c r="C78" s="1">
        <v>38</v>
      </c>
      <c r="D78" s="1">
        <v>5</v>
      </c>
      <c r="E78" s="24"/>
      <c r="G78" s="27" t="s">
        <v>800</v>
      </c>
      <c r="H78" s="27" t="s">
        <v>800</v>
      </c>
      <c r="I78" s="27">
        <v>28.734375</v>
      </c>
      <c r="J78" s="27" t="s">
        <v>800</v>
      </c>
      <c r="K78" s="27" t="s">
        <v>800</v>
      </c>
      <c r="L78" s="27" t="s">
        <v>800</v>
      </c>
      <c r="M78" s="27">
        <v>9.578125</v>
      </c>
      <c r="N78" s="27" t="s">
        <v>800</v>
      </c>
      <c r="O78" s="27" t="s">
        <v>800</v>
      </c>
      <c r="P78" s="27" t="s">
        <v>800</v>
      </c>
    </row>
    <row r="79" spans="1:16" ht="12">
      <c r="A79" t="s">
        <v>250</v>
      </c>
      <c r="B79" t="s">
        <v>718</v>
      </c>
      <c r="C79" s="1">
        <v>2</v>
      </c>
      <c r="D79" s="1">
        <v>4</v>
      </c>
      <c r="E79" s="24"/>
      <c r="G79" s="27" t="s">
        <v>800</v>
      </c>
      <c r="H79" s="27" t="s">
        <v>800</v>
      </c>
      <c r="I79" s="27">
        <v>0.7425</v>
      </c>
      <c r="J79" s="27">
        <v>0.7425</v>
      </c>
      <c r="K79" s="27" t="s">
        <v>800</v>
      </c>
      <c r="L79" s="27" t="s">
        <v>800</v>
      </c>
      <c r="M79" s="27">
        <v>0.765</v>
      </c>
      <c r="N79" s="27" t="s">
        <v>800</v>
      </c>
      <c r="O79" s="27" t="s">
        <v>800</v>
      </c>
      <c r="P79" s="27" t="s">
        <v>800</v>
      </c>
    </row>
    <row r="80" spans="1:16" ht="12">
      <c r="A80" t="s">
        <v>294</v>
      </c>
      <c r="B80" t="s">
        <v>719</v>
      </c>
      <c r="C80" s="1">
        <v>1</v>
      </c>
      <c r="D80" s="1">
        <v>4</v>
      </c>
      <c r="E80" s="24"/>
      <c r="G80" s="27" t="s">
        <v>800</v>
      </c>
      <c r="H80" s="27" t="s">
        <v>800</v>
      </c>
      <c r="I80" s="27">
        <v>0.4125</v>
      </c>
      <c r="J80" s="27">
        <v>0.4125</v>
      </c>
      <c r="K80" s="27" t="s">
        <v>800</v>
      </c>
      <c r="L80" s="27" t="s">
        <v>800</v>
      </c>
      <c r="M80" s="27">
        <v>0.425</v>
      </c>
      <c r="N80" s="27" t="s">
        <v>800</v>
      </c>
      <c r="O80" s="27" t="s">
        <v>800</v>
      </c>
      <c r="P80" s="27" t="s">
        <v>800</v>
      </c>
    </row>
    <row r="81" spans="1:16" ht="12">
      <c r="A81" t="s">
        <v>223</v>
      </c>
      <c r="B81" t="s">
        <v>224</v>
      </c>
      <c r="C81" s="1">
        <v>5</v>
      </c>
      <c r="D81" s="1">
        <v>11</v>
      </c>
      <c r="E81" s="24"/>
      <c r="G81" s="27" t="s">
        <v>800</v>
      </c>
      <c r="H81" s="27" t="s">
        <v>800</v>
      </c>
      <c r="I81" s="27">
        <v>2.84375</v>
      </c>
      <c r="J81" s="27" t="s">
        <v>800</v>
      </c>
      <c r="K81" s="27" t="s">
        <v>800</v>
      </c>
      <c r="L81" s="27" t="s">
        <v>800</v>
      </c>
      <c r="M81" s="27" t="s">
        <v>800</v>
      </c>
      <c r="N81" s="27" t="s">
        <v>800</v>
      </c>
      <c r="O81" s="27" t="s">
        <v>800</v>
      </c>
      <c r="P81" s="27">
        <v>2.84375</v>
      </c>
    </row>
    <row r="82" spans="1:16" ht="12">
      <c r="A82" t="s">
        <v>632</v>
      </c>
      <c r="B82" t="s">
        <v>633</v>
      </c>
      <c r="C82" s="1">
        <v>1</v>
      </c>
      <c r="D82" s="1">
        <v>7</v>
      </c>
      <c r="E82" s="24"/>
      <c r="G82" s="27" t="s">
        <v>800</v>
      </c>
      <c r="H82" s="27" t="s">
        <v>800</v>
      </c>
      <c r="I82" s="27">
        <v>0.71875</v>
      </c>
      <c r="J82" s="27" t="s">
        <v>800</v>
      </c>
      <c r="K82" s="27">
        <v>0.71875</v>
      </c>
      <c r="L82" s="27" t="s">
        <v>800</v>
      </c>
      <c r="M82" s="27" t="s">
        <v>800</v>
      </c>
      <c r="N82" s="27" t="s">
        <v>800</v>
      </c>
      <c r="O82" s="27" t="s">
        <v>800</v>
      </c>
      <c r="P82" s="27" t="s">
        <v>800</v>
      </c>
    </row>
    <row r="83" spans="1:16" ht="12">
      <c r="A83" t="s">
        <v>630</v>
      </c>
      <c r="B83" t="s">
        <v>631</v>
      </c>
      <c r="D83" s="1">
        <v>2</v>
      </c>
      <c r="E83" s="24"/>
      <c r="H83" s="27" t="s">
        <v>800</v>
      </c>
      <c r="I83" s="27" t="s">
        <v>800</v>
      </c>
      <c r="J83" s="27" t="s">
        <v>800</v>
      </c>
      <c r="K83" s="27" t="s">
        <v>800</v>
      </c>
      <c r="L83" s="27" t="s">
        <v>800</v>
      </c>
      <c r="M83" s="27" t="s">
        <v>800</v>
      </c>
      <c r="N83" s="27">
        <v>0.125</v>
      </c>
      <c r="O83" s="27" t="s">
        <v>800</v>
      </c>
      <c r="P83" s="27" t="s">
        <v>800</v>
      </c>
    </row>
    <row r="84" spans="1:16" ht="12">
      <c r="A84" t="s">
        <v>215</v>
      </c>
      <c r="B84" t="s">
        <v>673</v>
      </c>
      <c r="C84" s="1">
        <v>4</v>
      </c>
      <c r="D84" s="1">
        <v>5</v>
      </c>
      <c r="E84" s="24"/>
      <c r="G84" s="27" t="s">
        <v>800</v>
      </c>
      <c r="H84" s="27" t="s">
        <v>800</v>
      </c>
      <c r="I84" s="27" t="s">
        <v>800</v>
      </c>
      <c r="J84" s="27" t="s">
        <v>800</v>
      </c>
      <c r="K84" s="27" t="s">
        <v>800</v>
      </c>
      <c r="L84" s="27" t="s">
        <v>800</v>
      </c>
      <c r="M84" s="27" t="s">
        <v>800</v>
      </c>
      <c r="N84" s="27" t="s">
        <v>800</v>
      </c>
      <c r="O84" s="27" t="s">
        <v>800</v>
      </c>
      <c r="P84" s="27" t="s">
        <v>800</v>
      </c>
    </row>
    <row r="85" spans="1:16" ht="12">
      <c r="A85" t="s">
        <v>94</v>
      </c>
      <c r="B85" t="s">
        <v>95</v>
      </c>
      <c r="C85" s="1">
        <v>4</v>
      </c>
      <c r="D85" s="1">
        <v>13</v>
      </c>
      <c r="E85" s="24"/>
      <c r="G85" s="27" t="s">
        <v>800</v>
      </c>
      <c r="H85" s="27" t="s">
        <v>800</v>
      </c>
      <c r="I85" s="27">
        <v>1.203125</v>
      </c>
      <c r="J85" s="27" t="s">
        <v>800</v>
      </c>
      <c r="K85" s="27">
        <v>1.203125</v>
      </c>
      <c r="L85" s="27">
        <v>1.203125</v>
      </c>
      <c r="M85" s="27" t="s">
        <v>800</v>
      </c>
      <c r="N85" s="27" t="s">
        <v>800</v>
      </c>
      <c r="O85" s="27" t="s">
        <v>800</v>
      </c>
      <c r="P85" s="27" t="s">
        <v>800</v>
      </c>
    </row>
    <row r="86" spans="1:16" ht="12">
      <c r="A86" t="s">
        <v>23</v>
      </c>
      <c r="B86" t="s">
        <v>24</v>
      </c>
      <c r="D86" s="1">
        <v>2</v>
      </c>
      <c r="E86" s="24"/>
      <c r="F86" t="s">
        <v>594</v>
      </c>
      <c r="I86" s="27" t="s">
        <v>800</v>
      </c>
      <c r="J86" s="27" t="s">
        <v>800</v>
      </c>
      <c r="K86" s="27" t="s">
        <v>800</v>
      </c>
      <c r="L86" s="27" t="s">
        <v>800</v>
      </c>
      <c r="M86" s="27" t="s">
        <v>800</v>
      </c>
      <c r="N86" s="27" t="s">
        <v>800</v>
      </c>
      <c r="O86" s="27" t="s">
        <v>800</v>
      </c>
      <c r="P86" s="27" t="s">
        <v>800</v>
      </c>
    </row>
    <row r="87" spans="1:16" ht="12">
      <c r="A87" t="s">
        <v>625</v>
      </c>
      <c r="B87" t="s">
        <v>626</v>
      </c>
      <c r="D87" s="1">
        <v>0.1</v>
      </c>
      <c r="E87" s="24"/>
      <c r="G87" s="27" t="s">
        <v>800</v>
      </c>
      <c r="H87" s="27" t="s">
        <v>800</v>
      </c>
      <c r="I87" s="27">
        <v>0.00625</v>
      </c>
      <c r="J87" s="27" t="s">
        <v>800</v>
      </c>
      <c r="K87" s="27" t="s">
        <v>800</v>
      </c>
      <c r="L87" s="27" t="s">
        <v>800</v>
      </c>
      <c r="M87" s="27" t="s">
        <v>800</v>
      </c>
      <c r="N87" s="27" t="s">
        <v>800</v>
      </c>
      <c r="O87" s="27" t="s">
        <v>800</v>
      </c>
      <c r="P87" s="27" t="s">
        <v>800</v>
      </c>
    </row>
    <row r="88" spans="1:16" ht="12">
      <c r="A88" t="s">
        <v>652</v>
      </c>
      <c r="B88" t="s">
        <v>653</v>
      </c>
      <c r="D88" s="1">
        <v>0.1</v>
      </c>
      <c r="E88" s="24"/>
      <c r="F88" t="s">
        <v>850</v>
      </c>
      <c r="H88" s="27" t="s">
        <v>800</v>
      </c>
      <c r="I88" s="27" t="s">
        <v>800</v>
      </c>
      <c r="J88" s="27" t="s">
        <v>800</v>
      </c>
      <c r="K88" s="27" t="s">
        <v>800</v>
      </c>
      <c r="L88" s="27" t="s">
        <v>800</v>
      </c>
      <c r="M88" s="27" t="s">
        <v>800</v>
      </c>
      <c r="N88" s="27" t="s">
        <v>800</v>
      </c>
      <c r="O88" s="27" t="s">
        <v>800</v>
      </c>
      <c r="P88" s="27" t="s">
        <v>800</v>
      </c>
    </row>
    <row r="89" spans="1:16" ht="12">
      <c r="A89" t="s">
        <v>41</v>
      </c>
      <c r="B89" t="s">
        <v>654</v>
      </c>
      <c r="D89" s="1">
        <v>6</v>
      </c>
      <c r="E89" s="24"/>
      <c r="G89" s="27" t="s">
        <v>800</v>
      </c>
      <c r="H89" s="27" t="s">
        <v>800</v>
      </c>
      <c r="I89" s="27" t="s">
        <v>800</v>
      </c>
      <c r="J89" s="27" t="s">
        <v>800</v>
      </c>
      <c r="K89" s="27" t="s">
        <v>800</v>
      </c>
      <c r="L89" s="27" t="s">
        <v>800</v>
      </c>
      <c r="M89" s="27">
        <v>0.1875</v>
      </c>
      <c r="N89" s="27">
        <v>0.1875</v>
      </c>
      <c r="O89" s="27" t="s">
        <v>800</v>
      </c>
      <c r="P89" s="27" t="s">
        <v>800</v>
      </c>
    </row>
    <row r="90" spans="1:16" ht="12">
      <c r="A90" t="s">
        <v>101</v>
      </c>
      <c r="B90" t="s">
        <v>656</v>
      </c>
      <c r="D90" s="1">
        <v>1</v>
      </c>
      <c r="E90" s="24"/>
      <c r="F90" t="s">
        <v>852</v>
      </c>
      <c r="M90" s="27" t="s">
        <v>800</v>
      </c>
      <c r="N90" s="27" t="s">
        <v>800</v>
      </c>
      <c r="O90" s="27" t="s">
        <v>800</v>
      </c>
      <c r="P90" s="27" t="s">
        <v>800</v>
      </c>
    </row>
    <row r="91" spans="1:16" ht="12">
      <c r="A91" t="s">
        <v>66</v>
      </c>
      <c r="B91" t="s">
        <v>655</v>
      </c>
      <c r="D91" s="1">
        <v>11</v>
      </c>
      <c r="E91" s="24"/>
      <c r="F91" t="s">
        <v>851</v>
      </c>
      <c r="J91" s="27">
        <v>0.34375</v>
      </c>
      <c r="K91" s="27" t="s">
        <v>800</v>
      </c>
      <c r="L91" s="27" t="s">
        <v>800</v>
      </c>
      <c r="M91" s="27" t="s">
        <v>800</v>
      </c>
      <c r="N91" s="27">
        <v>0.171875</v>
      </c>
      <c r="O91" s="27" t="s">
        <v>800</v>
      </c>
      <c r="P91" s="27" t="s">
        <v>800</v>
      </c>
    </row>
    <row r="92" spans="1:16" ht="12">
      <c r="A92" t="s">
        <v>211</v>
      </c>
      <c r="B92" t="s">
        <v>657</v>
      </c>
      <c r="D92" s="1">
        <v>2</v>
      </c>
      <c r="E92" s="24"/>
      <c r="F92" t="s">
        <v>849</v>
      </c>
      <c r="J92" s="27" t="s">
        <v>800</v>
      </c>
      <c r="K92" s="27" t="s">
        <v>800</v>
      </c>
      <c r="L92" s="27" t="s">
        <v>800</v>
      </c>
      <c r="M92" s="27" t="s">
        <v>800</v>
      </c>
      <c r="N92" s="27" t="s">
        <v>800</v>
      </c>
      <c r="O92" s="27" t="s">
        <v>800</v>
      </c>
      <c r="P92" s="27" t="s">
        <v>800</v>
      </c>
    </row>
    <row r="93" spans="1:16" ht="12">
      <c r="A93" t="s">
        <v>658</v>
      </c>
      <c r="B93" t="s">
        <v>659</v>
      </c>
      <c r="D93" s="1">
        <v>3</v>
      </c>
      <c r="E93" s="24"/>
      <c r="G93" s="27" t="s">
        <v>800</v>
      </c>
      <c r="H93" s="27" t="s">
        <v>800</v>
      </c>
      <c r="I93" s="27">
        <v>0.1875</v>
      </c>
      <c r="J93" s="27" t="s">
        <v>800</v>
      </c>
      <c r="K93" s="27" t="s">
        <v>800</v>
      </c>
      <c r="L93" s="27" t="s">
        <v>800</v>
      </c>
      <c r="M93" s="27" t="s">
        <v>800</v>
      </c>
      <c r="N93" s="27" t="s">
        <v>800</v>
      </c>
      <c r="O93" s="27" t="s">
        <v>800</v>
      </c>
      <c r="P93" s="27" t="s">
        <v>800</v>
      </c>
    </row>
    <row r="94" spans="1:16" ht="12">
      <c r="A94" t="s">
        <v>213</v>
      </c>
      <c r="B94" t="s">
        <v>214</v>
      </c>
      <c r="D94" s="1">
        <v>0.1</v>
      </c>
      <c r="E94" s="24"/>
      <c r="F94" t="s">
        <v>873</v>
      </c>
      <c r="J94" s="27" t="s">
        <v>800</v>
      </c>
      <c r="K94" s="27" t="s">
        <v>800</v>
      </c>
      <c r="L94" s="27" t="s">
        <v>800</v>
      </c>
      <c r="M94" s="27" t="s">
        <v>800</v>
      </c>
      <c r="N94" s="27" t="s">
        <v>800</v>
      </c>
      <c r="O94" s="27" t="s">
        <v>800</v>
      </c>
      <c r="P94" s="27" t="s">
        <v>800</v>
      </c>
    </row>
    <row r="95" spans="1:16" ht="12">
      <c r="A95" t="s">
        <v>279</v>
      </c>
      <c r="B95" t="s">
        <v>884</v>
      </c>
      <c r="D95" s="1">
        <v>15</v>
      </c>
      <c r="E95" s="24"/>
      <c r="G95" s="27" t="s">
        <v>800</v>
      </c>
      <c r="H95" s="27" t="s">
        <v>800</v>
      </c>
      <c r="I95" s="27" t="s">
        <v>800</v>
      </c>
      <c r="J95" s="27">
        <v>0.46875</v>
      </c>
      <c r="K95" s="27">
        <v>0.46875</v>
      </c>
      <c r="L95" s="27" t="s">
        <v>800</v>
      </c>
      <c r="M95" s="27" t="s">
        <v>800</v>
      </c>
      <c r="N95" s="27" t="s">
        <v>800</v>
      </c>
      <c r="O95" s="27" t="s">
        <v>800</v>
      </c>
      <c r="P95" s="27" t="s">
        <v>800</v>
      </c>
    </row>
    <row r="96" spans="1:16" ht="12">
      <c r="A96" t="s">
        <v>253</v>
      </c>
      <c r="B96" t="s">
        <v>254</v>
      </c>
      <c r="C96" s="1">
        <v>1</v>
      </c>
      <c r="D96" s="1">
        <v>3</v>
      </c>
      <c r="E96" s="24"/>
      <c r="G96" s="27" t="s">
        <v>800</v>
      </c>
      <c r="H96" s="27" t="s">
        <v>800</v>
      </c>
      <c r="I96" s="27" t="s">
        <v>800</v>
      </c>
      <c r="J96" s="27" t="s">
        <v>800</v>
      </c>
      <c r="K96" s="27" t="s">
        <v>800</v>
      </c>
      <c r="L96" s="27" t="s">
        <v>800</v>
      </c>
      <c r="M96" s="27">
        <v>1.1875</v>
      </c>
      <c r="N96" s="27" t="s">
        <v>800</v>
      </c>
      <c r="O96" s="27" t="s">
        <v>800</v>
      </c>
      <c r="P96" s="27" t="s">
        <v>800</v>
      </c>
    </row>
    <row r="97" spans="1:16" ht="12">
      <c r="A97" t="s">
        <v>650</v>
      </c>
      <c r="B97" t="s">
        <v>651</v>
      </c>
      <c r="D97" s="1">
        <v>1</v>
      </c>
      <c r="E97" s="24"/>
      <c r="F97" t="s">
        <v>842</v>
      </c>
      <c r="H97" s="27" t="s">
        <v>800</v>
      </c>
      <c r="I97" s="27" t="s">
        <v>800</v>
      </c>
      <c r="J97" s="27" t="s">
        <v>800</v>
      </c>
      <c r="K97" s="27" t="s">
        <v>800</v>
      </c>
      <c r="L97" s="27" t="s">
        <v>800</v>
      </c>
      <c r="M97" s="27" t="s">
        <v>800</v>
      </c>
      <c r="N97" s="27" t="s">
        <v>800</v>
      </c>
      <c r="O97" s="27" t="s">
        <v>800</v>
      </c>
      <c r="P97" s="27" t="s">
        <v>800</v>
      </c>
    </row>
    <row r="98" spans="1:16" ht="12">
      <c r="A98" t="s">
        <v>105</v>
      </c>
      <c r="B98" t="s">
        <v>1050</v>
      </c>
      <c r="D98" s="1">
        <v>13</v>
      </c>
      <c r="E98" s="24"/>
      <c r="G98" s="27">
        <v>0.1015625</v>
      </c>
      <c r="H98" s="27" t="s">
        <v>800</v>
      </c>
      <c r="I98" s="27">
        <v>0.1015625</v>
      </c>
      <c r="J98" s="27" t="s">
        <v>800</v>
      </c>
      <c r="K98" s="27">
        <v>0.609375</v>
      </c>
      <c r="L98" s="27" t="s">
        <v>800</v>
      </c>
      <c r="M98" s="27" t="s">
        <v>800</v>
      </c>
      <c r="N98" s="27" t="s">
        <v>800</v>
      </c>
      <c r="O98" s="27" t="s">
        <v>800</v>
      </c>
      <c r="P98" s="27" t="s">
        <v>800</v>
      </c>
    </row>
    <row r="99" spans="1:16" ht="12">
      <c r="A99" t="s">
        <v>322</v>
      </c>
      <c r="B99" t="s">
        <v>323</v>
      </c>
      <c r="D99" s="1">
        <v>15</v>
      </c>
      <c r="E99" s="24"/>
      <c r="G99" s="27" t="s">
        <v>800</v>
      </c>
      <c r="H99" s="27" t="s">
        <v>800</v>
      </c>
      <c r="I99" s="27">
        <v>0.46875</v>
      </c>
      <c r="J99" s="27" t="s">
        <v>800</v>
      </c>
      <c r="K99" s="27" t="s">
        <v>800</v>
      </c>
      <c r="L99" s="27" t="s">
        <v>800</v>
      </c>
      <c r="M99" s="27">
        <v>0.46875</v>
      </c>
      <c r="N99" s="27" t="s">
        <v>800</v>
      </c>
      <c r="O99" s="27" t="s">
        <v>800</v>
      </c>
      <c r="P99" s="27" t="s">
        <v>800</v>
      </c>
    </row>
    <row r="100" spans="1:16" ht="12">
      <c r="A100" t="s">
        <v>298</v>
      </c>
      <c r="B100" t="s">
        <v>729</v>
      </c>
      <c r="C100" s="1">
        <v>4</v>
      </c>
      <c r="D100" s="1">
        <v>12</v>
      </c>
      <c r="E100" s="24"/>
      <c r="G100" s="27" t="s">
        <v>800</v>
      </c>
      <c r="H100" s="27">
        <v>0.59375</v>
      </c>
      <c r="I100" s="27">
        <v>0.59375</v>
      </c>
      <c r="J100" s="27" t="s">
        <v>800</v>
      </c>
      <c r="K100" s="27">
        <v>2.375</v>
      </c>
      <c r="L100" s="27">
        <v>1.1875</v>
      </c>
      <c r="M100" s="27" t="s">
        <v>800</v>
      </c>
      <c r="N100" s="27" t="s">
        <v>800</v>
      </c>
      <c r="O100" s="27" t="s">
        <v>800</v>
      </c>
      <c r="P100" s="27" t="s">
        <v>800</v>
      </c>
    </row>
    <row r="101" spans="1:16" ht="12">
      <c r="A101" t="s">
        <v>90</v>
      </c>
      <c r="B101" t="s">
        <v>91</v>
      </c>
      <c r="C101" s="1">
        <v>4</v>
      </c>
      <c r="D101" s="1">
        <v>1</v>
      </c>
      <c r="E101" s="24"/>
      <c r="G101" s="27" t="s">
        <v>800</v>
      </c>
      <c r="H101" s="27" t="s">
        <v>800</v>
      </c>
      <c r="I101" s="27">
        <v>3.046875</v>
      </c>
      <c r="J101" s="27" t="s">
        <v>800</v>
      </c>
      <c r="K101" s="27" t="s">
        <v>800</v>
      </c>
      <c r="L101" s="27" t="s">
        <v>800</v>
      </c>
      <c r="M101" s="27" t="s">
        <v>800</v>
      </c>
      <c r="N101" s="27" t="s">
        <v>800</v>
      </c>
      <c r="O101" s="27" t="s">
        <v>800</v>
      </c>
      <c r="P101" s="27">
        <v>1.015625</v>
      </c>
    </row>
    <row r="102" spans="1:16" ht="12">
      <c r="A102" t="s">
        <v>0</v>
      </c>
      <c r="B102" t="s">
        <v>391</v>
      </c>
      <c r="D102" s="1">
        <v>4</v>
      </c>
      <c r="E102" s="24"/>
      <c r="G102" s="27">
        <v>0.125</v>
      </c>
      <c r="H102" s="27" t="s">
        <v>800</v>
      </c>
      <c r="I102" s="27" t="s">
        <v>800</v>
      </c>
      <c r="J102" s="27">
        <v>0.125</v>
      </c>
      <c r="K102" s="27" t="s">
        <v>800</v>
      </c>
      <c r="L102" s="27" t="s">
        <v>800</v>
      </c>
      <c r="M102" s="27" t="s">
        <v>800</v>
      </c>
      <c r="N102" s="27" t="s">
        <v>800</v>
      </c>
      <c r="O102" s="27" t="s">
        <v>800</v>
      </c>
      <c r="P102" s="27" t="s">
        <v>800</v>
      </c>
    </row>
    <row r="103" spans="1:16" ht="12">
      <c r="A103" t="s">
        <v>123</v>
      </c>
      <c r="B103" t="s">
        <v>124</v>
      </c>
      <c r="D103" s="1">
        <v>0.5</v>
      </c>
      <c r="E103" s="24"/>
      <c r="G103" s="27">
        <v>0.03125</v>
      </c>
      <c r="H103" s="27" t="s">
        <v>800</v>
      </c>
      <c r="I103" s="27" t="s">
        <v>800</v>
      </c>
      <c r="J103" s="27" t="s">
        <v>800</v>
      </c>
      <c r="K103" s="27" t="s">
        <v>800</v>
      </c>
      <c r="L103" s="27" t="s">
        <v>800</v>
      </c>
      <c r="M103" s="27" t="s">
        <v>800</v>
      </c>
      <c r="N103" s="27" t="s">
        <v>800</v>
      </c>
      <c r="O103" s="27" t="s">
        <v>800</v>
      </c>
      <c r="P103" s="27" t="s">
        <v>800</v>
      </c>
    </row>
    <row r="104" spans="1:16" ht="12">
      <c r="A104" t="s">
        <v>668</v>
      </c>
      <c r="B104" t="s">
        <v>669</v>
      </c>
      <c r="D104" s="1">
        <v>3</v>
      </c>
      <c r="E104" s="24"/>
      <c r="G104" s="27" t="s">
        <v>800</v>
      </c>
      <c r="H104" s="27" t="s">
        <v>800</v>
      </c>
      <c r="I104" s="27">
        <v>0.1875</v>
      </c>
      <c r="J104" s="27" t="s">
        <v>800</v>
      </c>
      <c r="K104" s="27" t="s">
        <v>800</v>
      </c>
      <c r="L104" s="27" t="s">
        <v>800</v>
      </c>
      <c r="M104" s="27" t="s">
        <v>800</v>
      </c>
      <c r="N104" s="27" t="s">
        <v>800</v>
      </c>
      <c r="O104" s="27" t="s">
        <v>800</v>
      </c>
      <c r="P104" s="27" t="s">
        <v>800</v>
      </c>
    </row>
    <row r="105" spans="1:16" ht="12">
      <c r="A105" t="s">
        <v>628</v>
      </c>
      <c r="B105" t="s">
        <v>629</v>
      </c>
      <c r="D105" s="1">
        <v>0.1</v>
      </c>
      <c r="E105" s="24"/>
      <c r="G105" s="27">
        <v>0.1</v>
      </c>
      <c r="H105" s="27" t="s">
        <v>800</v>
      </c>
      <c r="I105" s="27" t="s">
        <v>800</v>
      </c>
      <c r="J105" s="27" t="s">
        <v>800</v>
      </c>
      <c r="K105" s="27" t="s">
        <v>800</v>
      </c>
      <c r="L105" s="27" t="s">
        <v>800</v>
      </c>
      <c r="M105" s="27" t="s">
        <v>800</v>
      </c>
      <c r="N105" s="27" t="s">
        <v>800</v>
      </c>
      <c r="O105" s="27" t="s">
        <v>800</v>
      </c>
      <c r="P105" s="27" t="s">
        <v>800</v>
      </c>
    </row>
    <row r="106" spans="1:16" ht="12">
      <c r="A106" t="s">
        <v>726</v>
      </c>
      <c r="B106" t="s">
        <v>271</v>
      </c>
      <c r="D106" s="1">
        <v>11</v>
      </c>
      <c r="E106" s="24"/>
      <c r="G106" s="27" t="s">
        <v>800</v>
      </c>
      <c r="H106" s="27" t="s">
        <v>800</v>
      </c>
      <c r="I106" s="27" t="s">
        <v>800</v>
      </c>
      <c r="J106" s="27" t="s">
        <v>800</v>
      </c>
      <c r="K106" s="27" t="s">
        <v>800</v>
      </c>
      <c r="L106" s="27" t="s">
        <v>800</v>
      </c>
      <c r="M106" s="27">
        <v>0.34375</v>
      </c>
      <c r="N106" s="27">
        <v>0.34375</v>
      </c>
      <c r="O106" s="27" t="s">
        <v>800</v>
      </c>
      <c r="P106" s="27" t="s">
        <v>800</v>
      </c>
    </row>
    <row r="107" spans="1:16" ht="12">
      <c r="A107" t="s">
        <v>266</v>
      </c>
      <c r="B107" t="s">
        <v>493</v>
      </c>
      <c r="C107" s="1">
        <v>5</v>
      </c>
      <c r="D107" s="1">
        <v>12</v>
      </c>
      <c r="E107" s="24"/>
      <c r="G107" s="27" t="s">
        <v>800</v>
      </c>
      <c r="H107" s="27" t="s">
        <v>800</v>
      </c>
      <c r="I107" s="27">
        <v>1.8975</v>
      </c>
      <c r="J107" s="27" t="s">
        <v>800</v>
      </c>
      <c r="K107" s="27" t="s">
        <v>800</v>
      </c>
      <c r="L107" s="27" t="s">
        <v>800</v>
      </c>
      <c r="M107" s="27">
        <v>1.8975</v>
      </c>
      <c r="N107" s="27">
        <v>1.955</v>
      </c>
      <c r="O107" s="27" t="s">
        <v>800</v>
      </c>
      <c r="P107" s="27" t="s">
        <v>800</v>
      </c>
    </row>
    <row r="108" spans="1:16" ht="12">
      <c r="A108" t="s">
        <v>39</v>
      </c>
      <c r="B108" t="s">
        <v>40</v>
      </c>
      <c r="D108" s="1">
        <v>13</v>
      </c>
      <c r="E108" s="24"/>
      <c r="G108" s="27" t="s">
        <v>800</v>
      </c>
      <c r="H108" s="27" t="s">
        <v>800</v>
      </c>
      <c r="I108" s="27">
        <v>0.268125</v>
      </c>
      <c r="J108" s="27">
        <v>0.268125</v>
      </c>
      <c r="K108" s="27" t="s">
        <v>800</v>
      </c>
      <c r="L108" s="27" t="s">
        <v>800</v>
      </c>
      <c r="M108" s="27">
        <v>0.27625</v>
      </c>
      <c r="N108" s="27" t="s">
        <v>800</v>
      </c>
      <c r="O108" s="27" t="s">
        <v>800</v>
      </c>
      <c r="P108" s="27" t="s">
        <v>800</v>
      </c>
    </row>
    <row r="109" spans="1:16" ht="12">
      <c r="A109" t="s">
        <v>33</v>
      </c>
      <c r="B109" t="s">
        <v>34</v>
      </c>
      <c r="D109" s="1">
        <v>1.5</v>
      </c>
      <c r="E109" s="24"/>
      <c r="F109" t="s">
        <v>845</v>
      </c>
      <c r="I109" s="27" t="s">
        <v>800</v>
      </c>
      <c r="J109" s="27" t="s">
        <v>800</v>
      </c>
      <c r="K109" s="27" t="s">
        <v>800</v>
      </c>
      <c r="L109" s="27" t="s">
        <v>800</v>
      </c>
      <c r="M109" s="27" t="s">
        <v>800</v>
      </c>
      <c r="N109" s="27" t="s">
        <v>800</v>
      </c>
      <c r="O109" s="27">
        <v>0.09375</v>
      </c>
      <c r="P109" s="27" t="s">
        <v>800</v>
      </c>
    </row>
    <row r="110" spans="1:16" ht="12">
      <c r="A110" t="s">
        <v>80</v>
      </c>
      <c r="B110" t="s">
        <v>715</v>
      </c>
      <c r="D110" s="1">
        <v>0.1</v>
      </c>
      <c r="E110" s="24"/>
      <c r="G110" s="27" t="s">
        <v>800</v>
      </c>
      <c r="H110" s="27" t="s">
        <v>800</v>
      </c>
      <c r="I110" s="27" t="s">
        <v>800</v>
      </c>
      <c r="J110" s="27">
        <v>0.00625</v>
      </c>
      <c r="K110" s="27" t="s">
        <v>800</v>
      </c>
      <c r="L110" s="27" t="s">
        <v>800</v>
      </c>
      <c r="M110" s="27" t="s">
        <v>800</v>
      </c>
      <c r="N110" s="27" t="s">
        <v>800</v>
      </c>
      <c r="O110" s="27" t="s">
        <v>800</v>
      </c>
      <c r="P110" s="27" t="s">
        <v>800</v>
      </c>
    </row>
    <row r="111" spans="1:16" ht="12">
      <c r="A111" t="s">
        <v>824</v>
      </c>
      <c r="B111" t="s">
        <v>818</v>
      </c>
      <c r="C111" s="1">
        <v>2</v>
      </c>
      <c r="D111" s="1">
        <v>2</v>
      </c>
      <c r="E111" s="24"/>
      <c r="G111" s="27" t="s">
        <v>800</v>
      </c>
      <c r="H111" s="27" t="s">
        <v>800</v>
      </c>
      <c r="I111" s="27" t="s">
        <v>800</v>
      </c>
      <c r="J111" s="27" t="s">
        <v>800</v>
      </c>
      <c r="K111" s="27">
        <v>0.7</v>
      </c>
      <c r="L111" s="27">
        <v>0.7</v>
      </c>
      <c r="M111" s="27" t="s">
        <v>800</v>
      </c>
      <c r="N111" s="27" t="s">
        <v>800</v>
      </c>
      <c r="O111" s="27" t="s">
        <v>800</v>
      </c>
      <c r="P111" s="27" t="s">
        <v>800</v>
      </c>
    </row>
    <row r="112" spans="1:16" ht="12">
      <c r="A112" t="s">
        <v>194</v>
      </c>
      <c r="B112" t="s">
        <v>716</v>
      </c>
      <c r="D112" s="1">
        <v>0.1</v>
      </c>
      <c r="E112" s="24"/>
      <c r="G112" s="27" t="s">
        <v>800</v>
      </c>
      <c r="H112" s="27" t="s">
        <v>800</v>
      </c>
      <c r="I112" s="27" t="s">
        <v>800</v>
      </c>
      <c r="J112" s="27">
        <v>0.00625</v>
      </c>
      <c r="K112" s="27" t="s">
        <v>800</v>
      </c>
      <c r="L112" s="27" t="s">
        <v>800</v>
      </c>
      <c r="M112" s="27" t="s">
        <v>800</v>
      </c>
      <c r="N112" s="27" t="s">
        <v>800</v>
      </c>
      <c r="O112" s="27" t="s">
        <v>800</v>
      </c>
      <c r="P112" s="27" t="s">
        <v>800</v>
      </c>
    </row>
    <row r="113" spans="1:16" ht="12">
      <c r="A113" t="s">
        <v>148</v>
      </c>
      <c r="B113" t="s">
        <v>149</v>
      </c>
      <c r="C113" s="1">
        <v>7</v>
      </c>
      <c r="D113" s="1">
        <v>13</v>
      </c>
      <c r="E113" s="24"/>
      <c r="G113" s="27" t="s">
        <v>800</v>
      </c>
      <c r="H113" s="27" t="s">
        <v>800</v>
      </c>
      <c r="I113" s="27" t="s">
        <v>800</v>
      </c>
      <c r="J113" s="27">
        <v>2.578125</v>
      </c>
      <c r="K113" s="27">
        <v>2.578125</v>
      </c>
      <c r="L113" s="27" t="s">
        <v>800</v>
      </c>
      <c r="M113" s="27" t="s">
        <v>800</v>
      </c>
      <c r="N113" s="27" t="s">
        <v>800</v>
      </c>
      <c r="O113" s="27" t="s">
        <v>800</v>
      </c>
      <c r="P113" s="27" t="s">
        <v>800</v>
      </c>
    </row>
    <row r="114" spans="1:16" ht="12">
      <c r="A114" t="s">
        <v>88</v>
      </c>
      <c r="B114" t="s">
        <v>89</v>
      </c>
      <c r="C114" s="1">
        <v>2</v>
      </c>
      <c r="D114" s="1">
        <v>11</v>
      </c>
      <c r="E114" s="24"/>
      <c r="G114" s="27" t="s">
        <v>800</v>
      </c>
      <c r="H114" s="27">
        <v>0.3359375</v>
      </c>
      <c r="I114" s="27">
        <v>0.671875</v>
      </c>
      <c r="J114" s="27" t="s">
        <v>800</v>
      </c>
      <c r="K114" s="27">
        <v>1.34375</v>
      </c>
      <c r="L114" s="27">
        <v>0.3359375</v>
      </c>
      <c r="M114" s="27" t="s">
        <v>800</v>
      </c>
      <c r="N114" s="27" t="s">
        <v>800</v>
      </c>
      <c r="O114" s="27" t="s">
        <v>800</v>
      </c>
      <c r="P114" s="27" t="s">
        <v>800</v>
      </c>
    </row>
    <row r="115" spans="1:16" ht="12">
      <c r="A115" t="s">
        <v>700</v>
      </c>
      <c r="B115" t="s">
        <v>701</v>
      </c>
      <c r="D115" s="1">
        <v>3</v>
      </c>
      <c r="E115" s="24"/>
      <c r="G115" s="27">
        <v>0.1875</v>
      </c>
      <c r="H115" s="27" t="s">
        <v>800</v>
      </c>
      <c r="I115" s="27" t="s">
        <v>800</v>
      </c>
      <c r="J115" s="27" t="s">
        <v>800</v>
      </c>
      <c r="K115" s="27" t="s">
        <v>800</v>
      </c>
      <c r="L115" s="27" t="s">
        <v>800</v>
      </c>
      <c r="M115" s="27" t="s">
        <v>800</v>
      </c>
      <c r="N115" s="27" t="s">
        <v>800</v>
      </c>
      <c r="O115" s="27" t="s">
        <v>800</v>
      </c>
      <c r="P115" s="27" t="s">
        <v>800</v>
      </c>
    </row>
    <row r="116" spans="1:16" ht="12">
      <c r="A116" t="s">
        <v>703</v>
      </c>
      <c r="B116" t="s">
        <v>704</v>
      </c>
      <c r="D116" s="1">
        <v>5</v>
      </c>
      <c r="E116" s="24"/>
      <c r="G116" s="27">
        <v>0.3125</v>
      </c>
      <c r="H116" s="27" t="s">
        <v>800</v>
      </c>
      <c r="I116" s="27" t="s">
        <v>800</v>
      </c>
      <c r="J116" s="27" t="s">
        <v>800</v>
      </c>
      <c r="K116" s="27" t="s">
        <v>800</v>
      </c>
      <c r="L116" s="27" t="s">
        <v>800</v>
      </c>
      <c r="M116" s="27" t="s">
        <v>800</v>
      </c>
      <c r="N116" s="27" t="s">
        <v>800</v>
      </c>
      <c r="O116" s="27" t="s">
        <v>800</v>
      </c>
      <c r="P116" s="27" t="s">
        <v>800</v>
      </c>
    </row>
    <row r="117" spans="1:16" ht="12">
      <c r="A117" t="s">
        <v>200</v>
      </c>
      <c r="B117" t="s">
        <v>702</v>
      </c>
      <c r="D117" s="1">
        <v>9</v>
      </c>
      <c r="E117" s="24"/>
      <c r="G117" s="27">
        <v>0.5625</v>
      </c>
      <c r="H117" s="27" t="s">
        <v>800</v>
      </c>
      <c r="I117" s="27" t="s">
        <v>800</v>
      </c>
      <c r="J117" s="27" t="s">
        <v>800</v>
      </c>
      <c r="K117" s="27" t="s">
        <v>800</v>
      </c>
      <c r="L117" s="27" t="s">
        <v>800</v>
      </c>
      <c r="M117" s="27" t="s">
        <v>800</v>
      </c>
      <c r="N117" s="27" t="s">
        <v>800</v>
      </c>
      <c r="O117" s="27" t="s">
        <v>800</v>
      </c>
      <c r="P117" s="27" t="s">
        <v>800</v>
      </c>
    </row>
    <row r="118" spans="1:16" ht="12">
      <c r="A118" t="s">
        <v>233</v>
      </c>
      <c r="B118" t="s">
        <v>234</v>
      </c>
      <c r="C118" s="1">
        <v>23</v>
      </c>
      <c r="D118" s="1">
        <v>14</v>
      </c>
      <c r="E118" s="24"/>
      <c r="G118" s="27" t="s">
        <v>800</v>
      </c>
      <c r="H118" s="27">
        <v>2.984375</v>
      </c>
      <c r="I118" s="27">
        <v>11.9375</v>
      </c>
      <c r="J118" s="27" t="s">
        <v>800</v>
      </c>
      <c r="K118" s="27">
        <v>5.96875</v>
      </c>
      <c r="L118" s="27" t="s">
        <v>800</v>
      </c>
      <c r="M118" s="27">
        <v>2.984375</v>
      </c>
      <c r="N118" s="27" t="s">
        <v>800</v>
      </c>
      <c r="O118" s="27" t="s">
        <v>800</v>
      </c>
      <c r="P118" s="27" t="s">
        <v>800</v>
      </c>
    </row>
    <row r="119" spans="1:16" ht="12">
      <c r="A119" t="s">
        <v>231</v>
      </c>
      <c r="B119" t="s">
        <v>232</v>
      </c>
      <c r="C119" s="1">
        <v>21</v>
      </c>
      <c r="D119" s="1">
        <v>3</v>
      </c>
      <c r="E119" s="24"/>
      <c r="G119" s="27" t="s">
        <v>800</v>
      </c>
      <c r="H119" s="27" t="s">
        <v>800</v>
      </c>
      <c r="I119" s="27" t="s">
        <v>800</v>
      </c>
      <c r="J119" s="27">
        <v>5.296875</v>
      </c>
      <c r="K119" s="27">
        <v>10.59375</v>
      </c>
      <c r="L119" s="27">
        <v>5.296875</v>
      </c>
      <c r="M119" s="27" t="s">
        <v>800</v>
      </c>
      <c r="N119" s="27" t="s">
        <v>800</v>
      </c>
      <c r="O119" s="27" t="s">
        <v>800</v>
      </c>
      <c r="P119" s="27" t="s">
        <v>800</v>
      </c>
    </row>
    <row r="120" spans="1:16" ht="12">
      <c r="A120" t="s">
        <v>74</v>
      </c>
      <c r="B120" t="s">
        <v>75</v>
      </c>
      <c r="C120" s="1">
        <v>1</v>
      </c>
      <c r="D120" s="1">
        <v>13</v>
      </c>
      <c r="E120" s="24"/>
      <c r="F120" t="s">
        <v>843</v>
      </c>
      <c r="I120" s="27" t="s">
        <v>800</v>
      </c>
      <c r="J120" s="27" t="s">
        <v>800</v>
      </c>
      <c r="K120" s="27" t="s">
        <v>800</v>
      </c>
      <c r="L120" s="27" t="s">
        <v>800</v>
      </c>
      <c r="M120" s="27" t="s">
        <v>800</v>
      </c>
      <c r="N120" s="27" t="s">
        <v>800</v>
      </c>
      <c r="O120" s="27" t="s">
        <v>800</v>
      </c>
      <c r="P120" s="27" t="s">
        <v>800</v>
      </c>
    </row>
    <row r="121" spans="1:16" ht="12">
      <c r="A121" t="s">
        <v>205</v>
      </c>
      <c r="B121" t="s">
        <v>206</v>
      </c>
      <c r="C121" s="1">
        <v>10</v>
      </c>
      <c r="D121" s="1">
        <v>0</v>
      </c>
      <c r="E121" s="24"/>
      <c r="G121" s="27" t="s">
        <v>800</v>
      </c>
      <c r="H121" s="27" t="s">
        <v>800</v>
      </c>
      <c r="I121" s="27" t="s">
        <v>800</v>
      </c>
      <c r="J121" s="27" t="s">
        <v>800</v>
      </c>
      <c r="K121" s="27" t="s">
        <v>800</v>
      </c>
      <c r="L121" s="27" t="s">
        <v>800</v>
      </c>
      <c r="M121" s="27" t="s">
        <v>800</v>
      </c>
      <c r="N121" s="27">
        <v>5</v>
      </c>
      <c r="O121" s="27" t="s">
        <v>800</v>
      </c>
      <c r="P121" s="27">
        <v>5</v>
      </c>
    </row>
    <row r="122" spans="1:16" ht="12">
      <c r="A122" t="s">
        <v>130</v>
      </c>
      <c r="B122" t="s">
        <v>714</v>
      </c>
      <c r="D122" s="1">
        <v>4</v>
      </c>
      <c r="E122" s="24"/>
      <c r="F122" t="s">
        <v>869</v>
      </c>
      <c r="I122" s="27" t="s">
        <v>800</v>
      </c>
      <c r="J122" s="27" t="s">
        <v>800</v>
      </c>
      <c r="K122" s="27" t="s">
        <v>800</v>
      </c>
      <c r="L122" s="27" t="s">
        <v>800</v>
      </c>
      <c r="M122" s="27" t="s">
        <v>800</v>
      </c>
      <c r="N122" s="27" t="s">
        <v>800</v>
      </c>
      <c r="O122" s="27" t="s">
        <v>800</v>
      </c>
      <c r="P122" s="27" t="s">
        <v>800</v>
      </c>
    </row>
    <row r="123" spans="1:16" ht="12">
      <c r="A123" t="s">
        <v>103</v>
      </c>
      <c r="B123" t="s">
        <v>713</v>
      </c>
      <c r="D123" s="1">
        <v>1</v>
      </c>
      <c r="E123" s="24"/>
      <c r="F123" t="s">
        <v>869</v>
      </c>
      <c r="I123" s="27" t="s">
        <v>800</v>
      </c>
      <c r="J123" s="27" t="s">
        <v>800</v>
      </c>
      <c r="K123" s="27" t="s">
        <v>800</v>
      </c>
      <c r="L123" s="27" t="s">
        <v>800</v>
      </c>
      <c r="M123" s="27" t="s">
        <v>800</v>
      </c>
      <c r="N123" s="27" t="s">
        <v>800</v>
      </c>
      <c r="O123" s="27" t="s">
        <v>800</v>
      </c>
      <c r="P123" s="27" t="s">
        <v>800</v>
      </c>
    </row>
    <row r="124" spans="1:16" ht="12">
      <c r="A124" t="s">
        <v>675</v>
      </c>
      <c r="B124" t="s">
        <v>676</v>
      </c>
      <c r="D124" s="1">
        <v>6</v>
      </c>
      <c r="E124" s="24"/>
      <c r="F124" t="s">
        <v>859</v>
      </c>
      <c r="K124" s="27" t="s">
        <v>800</v>
      </c>
      <c r="L124" s="27" t="s">
        <v>800</v>
      </c>
      <c r="M124" s="27" t="s">
        <v>800</v>
      </c>
      <c r="N124" s="27" t="s">
        <v>800</v>
      </c>
      <c r="O124" s="27" t="s">
        <v>800</v>
      </c>
      <c r="P124" s="27" t="s">
        <v>800</v>
      </c>
    </row>
    <row r="125" spans="1:16" ht="12">
      <c r="A125" t="s">
        <v>140</v>
      </c>
      <c r="B125" t="s">
        <v>141</v>
      </c>
      <c r="D125" s="1">
        <v>0.1</v>
      </c>
      <c r="E125" s="24"/>
      <c r="G125" s="27">
        <v>0.00625</v>
      </c>
      <c r="H125" s="27" t="s">
        <v>800</v>
      </c>
      <c r="I125" s="27" t="s">
        <v>800</v>
      </c>
      <c r="J125" s="27" t="s">
        <v>800</v>
      </c>
      <c r="K125" s="27" t="s">
        <v>800</v>
      </c>
      <c r="L125" s="27" t="s">
        <v>800</v>
      </c>
      <c r="M125" s="27" t="s">
        <v>800</v>
      </c>
      <c r="N125" s="27" t="s">
        <v>800</v>
      </c>
      <c r="O125" s="27" t="s">
        <v>800</v>
      </c>
      <c r="P125" s="27" t="s">
        <v>800</v>
      </c>
    </row>
    <row r="126" spans="1:16" ht="12">
      <c r="A126" t="s">
        <v>677</v>
      </c>
      <c r="B126" t="s">
        <v>678</v>
      </c>
      <c r="D126" s="1">
        <v>1</v>
      </c>
      <c r="E126" s="24"/>
      <c r="G126" s="27" t="s">
        <v>800</v>
      </c>
      <c r="H126" s="27" t="s">
        <v>800</v>
      </c>
      <c r="I126" s="27" t="s">
        <v>800</v>
      </c>
      <c r="J126" s="27" t="s">
        <v>800</v>
      </c>
      <c r="K126" s="27" t="s">
        <v>800</v>
      </c>
      <c r="L126" s="27" t="s">
        <v>800</v>
      </c>
      <c r="M126" s="27">
        <v>0.03125</v>
      </c>
      <c r="N126" s="27">
        <v>0.03125</v>
      </c>
      <c r="O126" s="27" t="s">
        <v>800</v>
      </c>
      <c r="P126" s="27" t="s">
        <v>800</v>
      </c>
    </row>
    <row r="127" spans="1:16" ht="12">
      <c r="A127" t="s">
        <v>160</v>
      </c>
      <c r="B127" t="s">
        <v>161</v>
      </c>
      <c r="D127" s="1">
        <v>0.1</v>
      </c>
      <c r="E127" s="24"/>
      <c r="F127" t="s">
        <v>861</v>
      </c>
      <c r="J127" s="27" t="s">
        <v>800</v>
      </c>
      <c r="K127" s="27" t="s">
        <v>800</v>
      </c>
      <c r="L127" s="27" t="s">
        <v>800</v>
      </c>
      <c r="M127" s="27" t="s">
        <v>800</v>
      </c>
      <c r="N127" s="27" t="s">
        <v>800</v>
      </c>
      <c r="O127" s="27" t="s">
        <v>800</v>
      </c>
      <c r="P127" s="27" t="s">
        <v>800</v>
      </c>
    </row>
    <row r="128" spans="1:16" ht="12">
      <c r="A128" t="s">
        <v>679</v>
      </c>
      <c r="B128" t="s">
        <v>887</v>
      </c>
      <c r="D128" s="1">
        <v>0.1</v>
      </c>
      <c r="E128" s="24"/>
      <c r="F128" t="s">
        <v>860</v>
      </c>
      <c r="K128" s="27" t="s">
        <v>800</v>
      </c>
      <c r="L128" s="27" t="s">
        <v>800</v>
      </c>
      <c r="M128" s="27" t="s">
        <v>800</v>
      </c>
      <c r="N128" s="27" t="s">
        <v>800</v>
      </c>
      <c r="O128" s="27" t="s">
        <v>800</v>
      </c>
      <c r="P128" s="27" t="s">
        <v>800</v>
      </c>
    </row>
    <row r="129" spans="1:16" ht="12">
      <c r="A129" t="s">
        <v>158</v>
      </c>
      <c r="B129" t="s">
        <v>159</v>
      </c>
      <c r="D129" s="1">
        <v>7</v>
      </c>
      <c r="E129" s="24"/>
      <c r="G129" s="27" t="s">
        <v>800</v>
      </c>
      <c r="H129" s="27" t="s">
        <v>800</v>
      </c>
      <c r="I129" s="27" t="s">
        <v>800</v>
      </c>
      <c r="J129" s="27" t="s">
        <v>800</v>
      </c>
      <c r="K129" s="27" t="s">
        <v>800</v>
      </c>
      <c r="L129" s="27" t="s">
        <v>800</v>
      </c>
      <c r="M129" s="27">
        <v>0.21875</v>
      </c>
      <c r="N129" s="27">
        <v>0.21875</v>
      </c>
      <c r="O129" s="27" t="s">
        <v>800</v>
      </c>
      <c r="P129" s="27" t="s">
        <v>800</v>
      </c>
    </row>
    <row r="130" spans="1:16" ht="12">
      <c r="A130" t="s">
        <v>25</v>
      </c>
      <c r="B130" t="s">
        <v>1054</v>
      </c>
      <c r="C130" s="1">
        <v>3</v>
      </c>
      <c r="D130" s="1">
        <v>1</v>
      </c>
      <c r="E130" s="24"/>
      <c r="G130" s="27" t="s">
        <v>800</v>
      </c>
      <c r="H130" s="27">
        <v>1.04125</v>
      </c>
      <c r="I130" s="27">
        <v>1.010625</v>
      </c>
      <c r="J130" s="27" t="s">
        <v>800</v>
      </c>
      <c r="K130" s="27" t="s">
        <v>800</v>
      </c>
      <c r="L130" s="27" t="s">
        <v>800</v>
      </c>
      <c r="M130" s="27">
        <v>1.010625</v>
      </c>
      <c r="N130" s="27" t="s">
        <v>800</v>
      </c>
      <c r="O130" s="27" t="s">
        <v>800</v>
      </c>
      <c r="P130" s="27" t="s">
        <v>800</v>
      </c>
    </row>
    <row r="131" spans="1:16" ht="12">
      <c r="A131" t="s">
        <v>168</v>
      </c>
      <c r="B131" t="s">
        <v>695</v>
      </c>
      <c r="D131" s="1">
        <v>7</v>
      </c>
      <c r="E131" s="24"/>
      <c r="G131" s="27" t="s">
        <v>800</v>
      </c>
      <c r="H131" s="27" t="s">
        <v>800</v>
      </c>
      <c r="I131" s="27">
        <v>0.21875</v>
      </c>
      <c r="J131" s="27" t="s">
        <v>800</v>
      </c>
      <c r="K131" s="27" t="s">
        <v>800</v>
      </c>
      <c r="L131" s="27">
        <v>0.21875</v>
      </c>
      <c r="M131" s="27" t="s">
        <v>800</v>
      </c>
      <c r="N131" s="27" t="s">
        <v>800</v>
      </c>
      <c r="O131" s="27" t="s">
        <v>800</v>
      </c>
      <c r="P131" s="27" t="s">
        <v>800</v>
      </c>
    </row>
    <row r="132" spans="1:16" ht="12">
      <c r="A132" t="s">
        <v>110</v>
      </c>
      <c r="B132" t="s">
        <v>111</v>
      </c>
      <c r="D132" s="1">
        <v>6</v>
      </c>
      <c r="E132" s="24"/>
      <c r="F132" t="s">
        <v>853</v>
      </c>
      <c r="I132" s="27" t="s">
        <v>800</v>
      </c>
      <c r="J132" s="27" t="s">
        <v>800</v>
      </c>
      <c r="K132" s="27" t="s">
        <v>800</v>
      </c>
      <c r="L132" s="27" t="s">
        <v>800</v>
      </c>
      <c r="M132" s="27">
        <v>0.09375</v>
      </c>
      <c r="N132" s="27">
        <v>0.09375</v>
      </c>
      <c r="O132" s="27" t="s">
        <v>800</v>
      </c>
      <c r="P132" s="27" t="s">
        <v>800</v>
      </c>
    </row>
    <row r="133" spans="1:16" ht="12">
      <c r="A133" t="s">
        <v>711</v>
      </c>
      <c r="B133" t="s">
        <v>712</v>
      </c>
      <c r="D133" s="1">
        <v>3</v>
      </c>
      <c r="E133" s="24"/>
      <c r="G133" s="27" t="s">
        <v>800</v>
      </c>
      <c r="H133" s="27" t="s">
        <v>800</v>
      </c>
      <c r="I133" s="27" t="s">
        <v>800</v>
      </c>
      <c r="J133" s="27" t="s">
        <v>800</v>
      </c>
      <c r="K133" s="27">
        <v>0.1875</v>
      </c>
      <c r="L133" s="27" t="s">
        <v>800</v>
      </c>
      <c r="M133" s="27" t="s">
        <v>800</v>
      </c>
      <c r="N133" s="27" t="s">
        <v>800</v>
      </c>
      <c r="O133" s="27" t="s">
        <v>800</v>
      </c>
      <c r="P133" s="27" t="s">
        <v>800</v>
      </c>
    </row>
    <row r="134" spans="1:16" ht="12">
      <c r="A134" t="s">
        <v>162</v>
      </c>
      <c r="B134" t="s">
        <v>163</v>
      </c>
      <c r="D134" s="1">
        <v>10</v>
      </c>
      <c r="E134" s="24"/>
      <c r="G134" s="27" t="s">
        <v>800</v>
      </c>
      <c r="H134" s="27" t="s">
        <v>800</v>
      </c>
      <c r="I134" s="27" t="s">
        <v>800</v>
      </c>
      <c r="J134" s="27">
        <v>0.15625</v>
      </c>
      <c r="K134" s="27">
        <v>0.3125</v>
      </c>
      <c r="L134" s="27" t="s">
        <v>800</v>
      </c>
      <c r="M134" s="27" t="s">
        <v>800</v>
      </c>
      <c r="N134" s="27" t="s">
        <v>800</v>
      </c>
      <c r="O134" s="27" t="s">
        <v>800</v>
      </c>
      <c r="P134" s="27" t="s">
        <v>800</v>
      </c>
    </row>
    <row r="135" spans="1:16" ht="12">
      <c r="A135" t="s">
        <v>300</v>
      </c>
      <c r="B135" t="s">
        <v>697</v>
      </c>
      <c r="D135" s="1">
        <v>0.05</v>
      </c>
      <c r="E135" s="24"/>
      <c r="G135" s="27" t="s">
        <v>800</v>
      </c>
      <c r="H135" s="27" t="s">
        <v>800</v>
      </c>
      <c r="I135" s="27" t="s">
        <v>800</v>
      </c>
      <c r="J135" s="27">
        <v>0.003125</v>
      </c>
      <c r="K135" s="27" t="s">
        <v>800</v>
      </c>
      <c r="L135" s="27" t="s">
        <v>800</v>
      </c>
      <c r="M135" s="27" t="s">
        <v>800</v>
      </c>
      <c r="N135" s="27" t="s">
        <v>800</v>
      </c>
      <c r="O135" s="27" t="s">
        <v>800</v>
      </c>
      <c r="P135" s="27" t="s">
        <v>800</v>
      </c>
    </row>
    <row r="136" spans="1:16" ht="12">
      <c r="A136" t="s">
        <v>280</v>
      </c>
      <c r="B136" t="s">
        <v>281</v>
      </c>
      <c r="D136" s="1">
        <v>0.1</v>
      </c>
      <c r="E136" s="24"/>
      <c r="G136" s="27" t="s">
        <v>800</v>
      </c>
      <c r="H136" s="27" t="s">
        <v>800</v>
      </c>
      <c r="I136" s="27" t="s">
        <v>800</v>
      </c>
      <c r="J136" s="27" t="s">
        <v>800</v>
      </c>
      <c r="K136" s="27">
        <v>0.00625</v>
      </c>
      <c r="L136" s="27" t="s">
        <v>800</v>
      </c>
      <c r="M136" s="27" t="s">
        <v>800</v>
      </c>
      <c r="N136" s="27" t="s">
        <v>800</v>
      </c>
      <c r="O136" s="27" t="s">
        <v>800</v>
      </c>
      <c r="P136" s="27" t="s">
        <v>800</v>
      </c>
    </row>
    <row r="137" spans="1:16" ht="12">
      <c r="A137" t="s">
        <v>220</v>
      </c>
      <c r="B137" t="s">
        <v>221</v>
      </c>
      <c r="C137" s="1">
        <v>11</v>
      </c>
      <c r="D137" s="1">
        <v>0</v>
      </c>
      <c r="E137" s="24"/>
      <c r="G137" s="27" t="s">
        <v>800</v>
      </c>
      <c r="H137" s="27" t="s">
        <v>800</v>
      </c>
      <c r="I137" s="27">
        <v>5.5</v>
      </c>
      <c r="J137" s="27" t="s">
        <v>800</v>
      </c>
      <c r="K137" s="27" t="s">
        <v>800</v>
      </c>
      <c r="L137" s="27" t="s">
        <v>800</v>
      </c>
      <c r="M137" s="27" t="s">
        <v>800</v>
      </c>
      <c r="N137" s="27" t="s">
        <v>800</v>
      </c>
      <c r="O137" s="27" t="s">
        <v>800</v>
      </c>
      <c r="P137" s="27">
        <v>5.5</v>
      </c>
    </row>
    <row r="138" spans="1:16" ht="12">
      <c r="A138" t="s">
        <v>1038</v>
      </c>
      <c r="B138" t="s">
        <v>667</v>
      </c>
      <c r="D138" s="1">
        <v>0.1</v>
      </c>
      <c r="E138" s="24"/>
      <c r="G138" s="27">
        <v>0.00625</v>
      </c>
      <c r="H138" s="27" t="s">
        <v>800</v>
      </c>
      <c r="I138" s="27" t="s">
        <v>800</v>
      </c>
      <c r="J138" s="27" t="s">
        <v>800</v>
      </c>
      <c r="K138" s="27" t="s">
        <v>800</v>
      </c>
      <c r="L138" s="27" t="s">
        <v>800</v>
      </c>
      <c r="M138" s="27" t="s">
        <v>800</v>
      </c>
      <c r="N138" s="27" t="s">
        <v>800</v>
      </c>
      <c r="O138" s="27" t="s">
        <v>800</v>
      </c>
      <c r="P138" s="27" t="s">
        <v>800</v>
      </c>
    </row>
    <row r="139" spans="1:16" ht="12">
      <c r="A139" t="s">
        <v>317</v>
      </c>
      <c r="B139" t="s">
        <v>318</v>
      </c>
      <c r="D139" s="1">
        <v>1</v>
      </c>
      <c r="E139" s="24"/>
      <c r="F139" t="s">
        <v>880</v>
      </c>
      <c r="M139" s="27" t="s">
        <v>800</v>
      </c>
      <c r="N139" s="27" t="s">
        <v>800</v>
      </c>
      <c r="O139" s="27" t="s">
        <v>800</v>
      </c>
      <c r="P139" s="27" t="s">
        <v>800</v>
      </c>
    </row>
    <row r="140" spans="1:16" ht="12">
      <c r="A140" t="s">
        <v>96</v>
      </c>
      <c r="B140" t="s">
        <v>97</v>
      </c>
      <c r="C140" s="1">
        <v>4</v>
      </c>
      <c r="D140" s="1">
        <v>10</v>
      </c>
      <c r="E140" s="24"/>
      <c r="G140" s="27" t="s">
        <v>800</v>
      </c>
      <c r="H140" s="27" t="s">
        <v>800</v>
      </c>
      <c r="I140" s="27">
        <v>1.52625</v>
      </c>
      <c r="J140" s="27" t="s">
        <v>800</v>
      </c>
      <c r="K140" s="27">
        <v>1.52625</v>
      </c>
      <c r="L140" s="27">
        <v>1.5725</v>
      </c>
      <c r="M140" s="27" t="s">
        <v>800</v>
      </c>
      <c r="N140" s="27" t="s">
        <v>800</v>
      </c>
      <c r="O140" s="27" t="s">
        <v>800</v>
      </c>
      <c r="P140" s="27" t="s">
        <v>800</v>
      </c>
    </row>
    <row r="141" spans="1:16" ht="12">
      <c r="A141" t="s">
        <v>407</v>
      </c>
      <c r="B141" t="s">
        <v>698</v>
      </c>
      <c r="D141" s="1">
        <v>0.1</v>
      </c>
      <c r="E141" s="24"/>
      <c r="G141" s="27">
        <v>0.00625</v>
      </c>
      <c r="H141" s="27" t="s">
        <v>800</v>
      </c>
      <c r="I141" s="27" t="s">
        <v>800</v>
      </c>
      <c r="J141" s="27" t="s">
        <v>800</v>
      </c>
      <c r="K141" s="27" t="s">
        <v>800</v>
      </c>
      <c r="L141" s="27" t="s">
        <v>800</v>
      </c>
      <c r="M141" s="27" t="s">
        <v>800</v>
      </c>
      <c r="N141" s="27" t="s">
        <v>800</v>
      </c>
      <c r="O141" s="27" t="s">
        <v>800</v>
      </c>
      <c r="P141" s="27" t="s">
        <v>800</v>
      </c>
    </row>
    <row r="142" spans="1:16" ht="12">
      <c r="A142" t="s">
        <v>699</v>
      </c>
      <c r="B142" t="s">
        <v>1051</v>
      </c>
      <c r="D142" s="1">
        <v>3</v>
      </c>
      <c r="E142" s="24"/>
      <c r="F142" t="s">
        <v>515</v>
      </c>
      <c r="H142" s="27" t="s">
        <v>800</v>
      </c>
      <c r="I142" s="27" t="s">
        <v>800</v>
      </c>
      <c r="J142" s="27" t="s">
        <v>800</v>
      </c>
      <c r="K142" s="27" t="s">
        <v>800</v>
      </c>
      <c r="L142" s="27" t="s">
        <v>800</v>
      </c>
      <c r="M142" s="27" t="s">
        <v>800</v>
      </c>
      <c r="N142" s="27" t="s">
        <v>800</v>
      </c>
      <c r="O142" s="27" t="s">
        <v>800</v>
      </c>
      <c r="P142" s="27" t="s">
        <v>800</v>
      </c>
    </row>
    <row r="143" spans="1:16" ht="12">
      <c r="A143" t="s">
        <v>302</v>
      </c>
      <c r="B143" t="s">
        <v>303</v>
      </c>
      <c r="D143" s="1">
        <v>13</v>
      </c>
      <c r="E143" s="24"/>
      <c r="G143" s="27" t="s">
        <v>800</v>
      </c>
      <c r="H143" s="27">
        <v>0.8125</v>
      </c>
      <c r="I143" s="27" t="s">
        <v>800</v>
      </c>
      <c r="J143" s="27" t="s">
        <v>800</v>
      </c>
      <c r="K143" s="27" t="s">
        <v>800</v>
      </c>
      <c r="L143" s="27" t="s">
        <v>800</v>
      </c>
      <c r="M143" s="27" t="s">
        <v>800</v>
      </c>
      <c r="N143" s="27" t="s">
        <v>800</v>
      </c>
      <c r="O143" s="27" t="s">
        <v>800</v>
      </c>
      <c r="P143" s="27" t="s">
        <v>800</v>
      </c>
    </row>
    <row r="144" spans="1:16" ht="12">
      <c r="A144" t="s">
        <v>217</v>
      </c>
      <c r="B144" t="s">
        <v>218</v>
      </c>
      <c r="C144" s="1">
        <v>14</v>
      </c>
      <c r="D144" s="1">
        <v>10</v>
      </c>
      <c r="E144" s="24"/>
      <c r="G144" s="27" t="s">
        <v>800</v>
      </c>
      <c r="H144" s="27" t="s">
        <v>800</v>
      </c>
      <c r="I144" s="27">
        <v>2.925</v>
      </c>
      <c r="J144" s="27">
        <v>2.925</v>
      </c>
      <c r="K144" s="27">
        <v>2.925</v>
      </c>
      <c r="L144" s="27">
        <v>2.925</v>
      </c>
      <c r="M144" s="27" t="s">
        <v>800</v>
      </c>
      <c r="N144" s="27" t="s">
        <v>800</v>
      </c>
      <c r="O144" s="27" t="s">
        <v>800</v>
      </c>
      <c r="P144" s="27" t="s">
        <v>800</v>
      </c>
    </row>
    <row r="145" spans="1:16" ht="12">
      <c r="A145" t="s">
        <v>180</v>
      </c>
      <c r="B145" t="s">
        <v>181</v>
      </c>
      <c r="D145" s="1">
        <v>4</v>
      </c>
      <c r="E145" s="24"/>
      <c r="G145" s="27" t="s">
        <v>800</v>
      </c>
      <c r="H145" s="27" t="s">
        <v>800</v>
      </c>
      <c r="I145" s="27">
        <v>0.25</v>
      </c>
      <c r="J145" s="27" t="s">
        <v>800</v>
      </c>
      <c r="K145" s="27" t="s">
        <v>800</v>
      </c>
      <c r="L145" s="27" t="s">
        <v>800</v>
      </c>
      <c r="M145" s="27" t="s">
        <v>800</v>
      </c>
      <c r="N145" s="27" t="s">
        <v>800</v>
      </c>
      <c r="O145" s="27" t="s">
        <v>800</v>
      </c>
      <c r="P145" s="27" t="s">
        <v>800</v>
      </c>
    </row>
    <row r="146" spans="1:16" ht="12">
      <c r="A146" t="s">
        <v>705</v>
      </c>
      <c r="B146" t="s">
        <v>706</v>
      </c>
      <c r="D146" s="1">
        <v>1</v>
      </c>
      <c r="E146" s="24"/>
      <c r="F146" t="s">
        <v>870</v>
      </c>
      <c r="I146" s="27" t="s">
        <v>800</v>
      </c>
      <c r="J146" s="27" t="s">
        <v>800</v>
      </c>
      <c r="K146" s="27" t="s">
        <v>800</v>
      </c>
      <c r="L146" s="27" t="s">
        <v>800</v>
      </c>
      <c r="M146" s="27" t="s">
        <v>800</v>
      </c>
      <c r="N146" s="27" t="s">
        <v>800</v>
      </c>
      <c r="O146" s="27" t="s">
        <v>800</v>
      </c>
      <c r="P146" s="27" t="s">
        <v>800</v>
      </c>
    </row>
    <row r="147" spans="1:16" ht="12">
      <c r="A147" t="s">
        <v>255</v>
      </c>
      <c r="B147" t="s">
        <v>256</v>
      </c>
      <c r="D147" s="1">
        <v>5</v>
      </c>
      <c r="E147" s="24"/>
      <c r="F147" t="s">
        <v>888</v>
      </c>
      <c r="I147" s="27" t="s">
        <v>800</v>
      </c>
      <c r="J147" s="27" t="s">
        <v>800</v>
      </c>
      <c r="K147" s="27" t="s">
        <v>800</v>
      </c>
      <c r="L147" s="27" t="s">
        <v>800</v>
      </c>
      <c r="M147" s="27" t="s">
        <v>800</v>
      </c>
      <c r="N147" s="27" t="s">
        <v>800</v>
      </c>
      <c r="O147" s="27" t="s">
        <v>800</v>
      </c>
      <c r="P147" s="27" t="s">
        <v>800</v>
      </c>
    </row>
    <row r="148" spans="1:16" ht="12">
      <c r="A148" t="s">
        <v>709</v>
      </c>
      <c r="B148" t="s">
        <v>710</v>
      </c>
      <c r="D148" s="1">
        <v>0.1</v>
      </c>
      <c r="E148" s="24"/>
      <c r="F148" t="s">
        <v>872</v>
      </c>
      <c r="K148" s="27" t="s">
        <v>800</v>
      </c>
      <c r="L148" s="27" t="s">
        <v>800</v>
      </c>
      <c r="M148" s="27" t="s">
        <v>800</v>
      </c>
      <c r="N148" s="27" t="s">
        <v>800</v>
      </c>
      <c r="O148" s="27" t="s">
        <v>800</v>
      </c>
      <c r="P148" s="27" t="s">
        <v>800</v>
      </c>
    </row>
    <row r="149" spans="1:16" ht="12">
      <c r="A149" t="s">
        <v>207</v>
      </c>
      <c r="B149" t="s">
        <v>208</v>
      </c>
      <c r="C149" s="1">
        <v>13</v>
      </c>
      <c r="D149" s="1">
        <v>14</v>
      </c>
      <c r="E149" s="24"/>
      <c r="G149" s="27" t="s">
        <v>800</v>
      </c>
      <c r="H149" s="27" t="s">
        <v>800</v>
      </c>
      <c r="I149" s="27">
        <v>4.57875</v>
      </c>
      <c r="J149" s="27" t="s">
        <v>800</v>
      </c>
      <c r="K149" s="27">
        <v>4.57875</v>
      </c>
      <c r="L149" s="27">
        <v>4.7175</v>
      </c>
      <c r="M149" s="27" t="s">
        <v>800</v>
      </c>
      <c r="N149" s="27" t="s">
        <v>800</v>
      </c>
      <c r="O149" s="27" t="s">
        <v>800</v>
      </c>
      <c r="P149" s="27" t="s">
        <v>800</v>
      </c>
    </row>
    <row r="150" spans="1:16" ht="12">
      <c r="A150" t="s">
        <v>170</v>
      </c>
      <c r="B150" t="s">
        <v>472</v>
      </c>
      <c r="D150" s="1">
        <v>5</v>
      </c>
      <c r="E150" s="24"/>
      <c r="F150" t="s">
        <v>858</v>
      </c>
      <c r="J150" s="27" t="s">
        <v>800</v>
      </c>
      <c r="K150" s="27" t="s">
        <v>800</v>
      </c>
      <c r="L150" s="27" t="s">
        <v>800</v>
      </c>
      <c r="M150" s="27" t="s">
        <v>800</v>
      </c>
      <c r="N150" s="27" t="s">
        <v>800</v>
      </c>
      <c r="O150" s="27" t="s">
        <v>800</v>
      </c>
      <c r="P150" s="27" t="s">
        <v>800</v>
      </c>
    </row>
    <row r="151" spans="1:16" ht="12">
      <c r="A151" t="s">
        <v>172</v>
      </c>
      <c r="B151" t="s">
        <v>473</v>
      </c>
      <c r="C151" s="1">
        <v>2</v>
      </c>
      <c r="D151" s="1">
        <v>9</v>
      </c>
      <c r="E151" s="24"/>
      <c r="G151" s="27" t="s">
        <v>800</v>
      </c>
      <c r="H151" s="27" t="s">
        <v>800</v>
      </c>
      <c r="I151" s="27">
        <v>0.640625</v>
      </c>
      <c r="J151" s="27">
        <v>0.640625</v>
      </c>
      <c r="K151" s="27" t="s">
        <v>800</v>
      </c>
      <c r="L151" s="27">
        <v>0.640625</v>
      </c>
      <c r="M151" s="27">
        <v>0.640625</v>
      </c>
      <c r="N151" s="27" t="s">
        <v>800</v>
      </c>
      <c r="O151" s="27" t="s">
        <v>800</v>
      </c>
      <c r="P151" s="27" t="s">
        <v>800</v>
      </c>
    </row>
    <row r="152" spans="1:16" ht="12">
      <c r="A152" t="s">
        <v>325</v>
      </c>
      <c r="B152" t="s">
        <v>326</v>
      </c>
      <c r="D152" s="1">
        <v>2</v>
      </c>
      <c r="E152" s="24"/>
      <c r="G152" s="27" t="s">
        <v>800</v>
      </c>
      <c r="H152" s="27" t="s">
        <v>800</v>
      </c>
      <c r="I152" s="27" t="s">
        <v>800</v>
      </c>
      <c r="J152" s="27" t="s">
        <v>800</v>
      </c>
      <c r="K152" s="27" t="s">
        <v>800</v>
      </c>
      <c r="L152" s="27" t="s">
        <v>800</v>
      </c>
      <c r="M152" s="27" t="s">
        <v>800</v>
      </c>
      <c r="N152" s="27" t="s">
        <v>800</v>
      </c>
      <c r="O152" s="27" t="s">
        <v>800</v>
      </c>
      <c r="P152" s="27" t="s">
        <v>800</v>
      </c>
    </row>
    <row r="153" spans="1:16" ht="12">
      <c r="A153" t="s">
        <v>727</v>
      </c>
      <c r="B153" t="s">
        <v>728</v>
      </c>
      <c r="D153" s="1">
        <v>2</v>
      </c>
      <c r="E153" s="24"/>
      <c r="F153" t="s">
        <v>890</v>
      </c>
      <c r="J153" s="27" t="s">
        <v>800</v>
      </c>
      <c r="K153" s="27" t="s">
        <v>800</v>
      </c>
      <c r="L153" s="27" t="s">
        <v>800</v>
      </c>
      <c r="M153" s="27" t="s">
        <v>800</v>
      </c>
      <c r="N153" s="27" t="s">
        <v>800</v>
      </c>
      <c r="O153" s="27" t="s">
        <v>800</v>
      </c>
      <c r="P153" s="27" t="s">
        <v>800</v>
      </c>
    </row>
    <row r="154" spans="1:16" ht="12">
      <c r="A154" t="s">
        <v>227</v>
      </c>
      <c r="B154" t="s">
        <v>228</v>
      </c>
      <c r="C154" s="1">
        <v>1</v>
      </c>
      <c r="E154" s="24"/>
      <c r="G154" s="27" t="s">
        <v>800</v>
      </c>
      <c r="H154" s="27" t="s">
        <v>800</v>
      </c>
      <c r="I154" s="27" t="s">
        <v>800</v>
      </c>
      <c r="J154" s="27">
        <v>0.5</v>
      </c>
      <c r="K154" s="27" t="s">
        <v>800</v>
      </c>
      <c r="L154" s="27" t="s">
        <v>800</v>
      </c>
      <c r="M154" s="27" t="s">
        <v>800</v>
      </c>
      <c r="N154" s="27" t="s">
        <v>800</v>
      </c>
      <c r="O154" s="27" t="s">
        <v>800</v>
      </c>
      <c r="P154" s="27" t="s">
        <v>800</v>
      </c>
    </row>
    <row r="155" spans="1:16" ht="12">
      <c r="A155" t="s">
        <v>28</v>
      </c>
      <c r="B155" t="s">
        <v>29</v>
      </c>
      <c r="C155" s="1">
        <v>7</v>
      </c>
      <c r="D155" s="1">
        <v>15</v>
      </c>
      <c r="E155" s="24"/>
      <c r="G155" s="27" t="s">
        <v>800</v>
      </c>
      <c r="H155" s="27" t="s">
        <v>800</v>
      </c>
      <c r="I155" s="27">
        <v>1.984375</v>
      </c>
      <c r="J155" s="27">
        <v>1.984375</v>
      </c>
      <c r="K155" s="27" t="s">
        <v>800</v>
      </c>
      <c r="L155" s="27">
        <v>1.984375</v>
      </c>
      <c r="M155" s="27" t="s">
        <v>800</v>
      </c>
      <c r="N155" s="27" t="s">
        <v>800</v>
      </c>
      <c r="O155" s="27" t="s">
        <v>800</v>
      </c>
      <c r="P155" s="27" t="s">
        <v>800</v>
      </c>
    </row>
    <row r="156" spans="1:16" ht="12">
      <c r="A156" t="s">
        <v>277</v>
      </c>
      <c r="B156" t="s">
        <v>278</v>
      </c>
      <c r="C156" s="1">
        <v>6</v>
      </c>
      <c r="D156" s="1">
        <v>13</v>
      </c>
      <c r="E156" s="24"/>
      <c r="G156" s="27" t="s">
        <v>800</v>
      </c>
      <c r="H156" s="27">
        <v>2.31625</v>
      </c>
      <c r="I156" s="27">
        <v>2.248125</v>
      </c>
      <c r="J156" s="27" t="s">
        <v>800</v>
      </c>
      <c r="K156" s="27" t="s">
        <v>800</v>
      </c>
      <c r="L156" s="27" t="s">
        <v>800</v>
      </c>
      <c r="M156" s="27">
        <v>2.248125</v>
      </c>
      <c r="N156" s="27" t="s">
        <v>800</v>
      </c>
      <c r="O156" s="27" t="s">
        <v>800</v>
      </c>
      <c r="P156" s="27" t="s">
        <v>800</v>
      </c>
    </row>
    <row r="157" spans="1:16" ht="12">
      <c r="A157" t="s">
        <v>310</v>
      </c>
      <c r="B157" t="s">
        <v>311</v>
      </c>
      <c r="D157" s="1">
        <v>0.5</v>
      </c>
      <c r="E157" s="24"/>
      <c r="G157" s="27">
        <v>0.03125</v>
      </c>
      <c r="H157" s="27" t="s">
        <v>800</v>
      </c>
      <c r="I157" s="27" t="s">
        <v>800</v>
      </c>
      <c r="J157" s="27" t="s">
        <v>800</v>
      </c>
      <c r="K157" s="27" t="s">
        <v>800</v>
      </c>
      <c r="L157" s="27" t="s">
        <v>800</v>
      </c>
      <c r="M157" s="27" t="s">
        <v>800</v>
      </c>
      <c r="N157" s="27" t="s">
        <v>800</v>
      </c>
      <c r="O157" s="27" t="s">
        <v>800</v>
      </c>
      <c r="P157" s="27" t="s">
        <v>800</v>
      </c>
    </row>
    <row r="158" spans="1:16" ht="12">
      <c r="A158" t="s">
        <v>84</v>
      </c>
      <c r="B158" t="s">
        <v>85</v>
      </c>
      <c r="C158" s="1">
        <v>5</v>
      </c>
      <c r="D158" s="1">
        <v>7</v>
      </c>
      <c r="E158" s="24"/>
      <c r="G158" s="27" t="s">
        <v>800</v>
      </c>
      <c r="H158" s="27" t="s">
        <v>800</v>
      </c>
      <c r="I158" s="27">
        <v>1.794375</v>
      </c>
      <c r="J158" s="27" t="s">
        <v>800</v>
      </c>
      <c r="K158" s="27" t="s">
        <v>800</v>
      </c>
      <c r="L158" s="27" t="s">
        <v>800</v>
      </c>
      <c r="M158" s="27">
        <v>1.84875</v>
      </c>
      <c r="N158" s="27" t="s">
        <v>800</v>
      </c>
      <c r="O158" s="27" t="s">
        <v>800</v>
      </c>
      <c r="P158" s="27" t="s">
        <v>800</v>
      </c>
    </row>
    <row r="159" spans="1:16" ht="12">
      <c r="A159" t="s">
        <v>152</v>
      </c>
      <c r="B159" t="s">
        <v>153</v>
      </c>
      <c r="C159" s="1">
        <v>1</v>
      </c>
      <c r="D159" s="1">
        <v>4</v>
      </c>
      <c r="E159" s="24"/>
      <c r="G159" s="27" t="s">
        <v>800</v>
      </c>
      <c r="H159" s="27" t="s">
        <v>800</v>
      </c>
      <c r="I159" s="27">
        <v>0.4125</v>
      </c>
      <c r="J159" s="27" t="s">
        <v>800</v>
      </c>
      <c r="K159" s="27" t="s">
        <v>800</v>
      </c>
      <c r="L159" s="27" t="s">
        <v>800</v>
      </c>
      <c r="M159" s="27">
        <v>0.425</v>
      </c>
      <c r="N159" s="27" t="s">
        <v>800</v>
      </c>
      <c r="O159" s="27" t="s">
        <v>800</v>
      </c>
      <c r="P159" s="27" t="s">
        <v>800</v>
      </c>
    </row>
    <row r="160" spans="1:16" ht="12">
      <c r="A160" t="s">
        <v>721</v>
      </c>
      <c r="B160" t="s">
        <v>722</v>
      </c>
      <c r="D160" s="1">
        <v>0.05</v>
      </c>
      <c r="E160" s="24"/>
      <c r="G160" s="27" t="s">
        <v>800</v>
      </c>
      <c r="H160" s="27" t="s">
        <v>800</v>
      </c>
      <c r="I160" s="27" t="s">
        <v>800</v>
      </c>
      <c r="J160" s="27" t="s">
        <v>800</v>
      </c>
      <c r="K160" s="27">
        <v>0.003125</v>
      </c>
      <c r="L160" s="27" t="s">
        <v>800</v>
      </c>
      <c r="M160" s="27" t="s">
        <v>800</v>
      </c>
      <c r="N160" s="27" t="s">
        <v>800</v>
      </c>
      <c r="O160" s="27" t="s">
        <v>800</v>
      </c>
      <c r="P160" s="27" t="s">
        <v>800</v>
      </c>
    </row>
    <row r="161" spans="1:16" ht="12">
      <c r="A161" t="s">
        <v>911</v>
      </c>
      <c r="B161" t="s">
        <v>265</v>
      </c>
      <c r="D161" s="1">
        <v>4</v>
      </c>
      <c r="E161" s="24"/>
      <c r="G161" s="27" t="s">
        <v>800</v>
      </c>
      <c r="H161" s="27" t="s">
        <v>800</v>
      </c>
      <c r="I161" s="27">
        <v>0.125</v>
      </c>
      <c r="J161" s="27" t="s">
        <v>800</v>
      </c>
      <c r="K161" s="27" t="s">
        <v>800</v>
      </c>
      <c r="L161" s="27" t="s">
        <v>800</v>
      </c>
      <c r="M161" s="27">
        <v>0.125</v>
      </c>
      <c r="N161" s="27" t="s">
        <v>800</v>
      </c>
      <c r="O161" s="27" t="s">
        <v>800</v>
      </c>
      <c r="P161" s="27" t="s">
        <v>800</v>
      </c>
    </row>
    <row r="162" spans="1:16" ht="12">
      <c r="A162" t="s">
        <v>58</v>
      </c>
      <c r="B162" t="s">
        <v>59</v>
      </c>
      <c r="C162" s="1">
        <v>2</v>
      </c>
      <c r="D162" s="1">
        <v>10</v>
      </c>
      <c r="E162" s="24"/>
      <c r="G162" s="27" t="s">
        <v>800</v>
      </c>
      <c r="H162" s="27" t="s">
        <v>800</v>
      </c>
      <c r="I162" s="27" t="s">
        <v>800</v>
      </c>
      <c r="J162" s="27" t="s">
        <v>800</v>
      </c>
      <c r="K162" s="27" t="s">
        <v>800</v>
      </c>
      <c r="L162" s="27" t="s">
        <v>800</v>
      </c>
      <c r="M162" s="27" t="s">
        <v>800</v>
      </c>
      <c r="N162" s="27" t="s">
        <v>800</v>
      </c>
      <c r="O162" s="27" t="s">
        <v>800</v>
      </c>
      <c r="P162" s="27">
        <v>2.625</v>
      </c>
    </row>
    <row r="163" spans="1:16" ht="12">
      <c r="A163" t="s">
        <v>72</v>
      </c>
      <c r="B163" t="s">
        <v>73</v>
      </c>
      <c r="C163" s="1">
        <v>1</v>
      </c>
      <c r="D163" s="1">
        <v>4</v>
      </c>
      <c r="E163" s="24"/>
      <c r="G163" s="27" t="s">
        <v>800</v>
      </c>
      <c r="H163" s="27" t="s">
        <v>800</v>
      </c>
      <c r="I163" s="27" t="s">
        <v>800</v>
      </c>
      <c r="J163" s="27" t="s">
        <v>800</v>
      </c>
      <c r="K163" s="27" t="s">
        <v>800</v>
      </c>
      <c r="L163" s="27" t="s">
        <v>800</v>
      </c>
      <c r="M163" s="27">
        <v>0.625</v>
      </c>
      <c r="N163" s="27">
        <v>0.625</v>
      </c>
      <c r="O163" s="27" t="s">
        <v>800</v>
      </c>
      <c r="P163" s="27" t="s">
        <v>800</v>
      </c>
    </row>
    <row r="164" spans="1:16" ht="12">
      <c r="A164" t="s">
        <v>209</v>
      </c>
      <c r="B164" t="s">
        <v>210</v>
      </c>
      <c r="D164" s="1">
        <v>3</v>
      </c>
      <c r="E164" s="24"/>
      <c r="G164" s="27" t="s">
        <v>800</v>
      </c>
      <c r="H164" s="27" t="s">
        <v>800</v>
      </c>
      <c r="I164" s="27" t="s">
        <v>800</v>
      </c>
      <c r="J164" s="27" t="s">
        <v>800</v>
      </c>
      <c r="K164" s="27">
        <v>0.1875</v>
      </c>
      <c r="L164" s="27" t="s">
        <v>800</v>
      </c>
      <c r="M164" s="27" t="s">
        <v>800</v>
      </c>
      <c r="N164" s="27" t="s">
        <v>800</v>
      </c>
      <c r="O164" s="27" t="s">
        <v>800</v>
      </c>
      <c r="P164" s="27" t="s">
        <v>800</v>
      </c>
    </row>
    <row r="165" spans="1:16" ht="12">
      <c r="A165" t="s">
        <v>31</v>
      </c>
      <c r="B165" t="s">
        <v>32</v>
      </c>
      <c r="D165" s="1">
        <v>1</v>
      </c>
      <c r="E165" s="24"/>
      <c r="F165" t="s">
        <v>844</v>
      </c>
      <c r="I165" s="27" t="s">
        <v>800</v>
      </c>
      <c r="J165" s="27" t="s">
        <v>800</v>
      </c>
      <c r="K165" s="27" t="s">
        <v>800</v>
      </c>
      <c r="L165" s="27" t="s">
        <v>800</v>
      </c>
      <c r="M165" s="27" t="s">
        <v>800</v>
      </c>
      <c r="N165" s="27" t="s">
        <v>800</v>
      </c>
      <c r="O165" s="27" t="s">
        <v>800</v>
      </c>
      <c r="P165" s="27" t="s">
        <v>800</v>
      </c>
    </row>
    <row r="166" spans="1:16" ht="12">
      <c r="A166" t="s">
        <v>257</v>
      </c>
      <c r="B166" t="s">
        <v>1053</v>
      </c>
      <c r="D166" s="1">
        <v>2</v>
      </c>
      <c r="E166" s="24"/>
      <c r="F166" t="s">
        <v>888</v>
      </c>
      <c r="I166" s="27" t="s">
        <v>800</v>
      </c>
      <c r="J166" s="27" t="s">
        <v>800</v>
      </c>
      <c r="K166" s="27" t="s">
        <v>800</v>
      </c>
      <c r="L166" s="27" t="s">
        <v>800</v>
      </c>
      <c r="M166" s="27" t="s">
        <v>800</v>
      </c>
      <c r="N166" s="27" t="s">
        <v>800</v>
      </c>
      <c r="O166" s="27" t="s">
        <v>800</v>
      </c>
      <c r="P166" s="27" t="s">
        <v>800</v>
      </c>
    </row>
    <row r="167" spans="1:16" ht="12">
      <c r="A167" t="s">
        <v>258</v>
      </c>
      <c r="B167" t="s">
        <v>259</v>
      </c>
      <c r="D167" s="1">
        <v>3</v>
      </c>
      <c r="E167" s="24"/>
      <c r="F167" t="s">
        <v>888</v>
      </c>
      <c r="J167" s="27" t="s">
        <v>800</v>
      </c>
      <c r="K167" s="27" t="s">
        <v>800</v>
      </c>
      <c r="L167" s="27" t="s">
        <v>800</v>
      </c>
      <c r="M167" s="27" t="s">
        <v>800</v>
      </c>
      <c r="N167" s="27" t="s">
        <v>800</v>
      </c>
      <c r="O167" s="27" t="s">
        <v>800</v>
      </c>
      <c r="P167" s="27" t="s">
        <v>800</v>
      </c>
    </row>
    <row r="168" spans="1:16" ht="12">
      <c r="A168" t="s">
        <v>904</v>
      </c>
      <c r="B168" t="s">
        <v>55</v>
      </c>
      <c r="D168" s="1">
        <v>1</v>
      </c>
      <c r="E168" s="24"/>
      <c r="G168" s="27" t="s">
        <v>800</v>
      </c>
      <c r="H168" s="27" t="s">
        <v>800</v>
      </c>
      <c r="I168" s="27">
        <v>0.0625</v>
      </c>
      <c r="J168" s="27" t="s">
        <v>800</v>
      </c>
      <c r="K168" s="27" t="s">
        <v>800</v>
      </c>
      <c r="L168" s="27" t="s">
        <v>800</v>
      </c>
      <c r="M168" s="27" t="s">
        <v>800</v>
      </c>
      <c r="N168" s="27" t="s">
        <v>800</v>
      </c>
      <c r="O168" s="27" t="s">
        <v>800</v>
      </c>
      <c r="P168" s="27" t="s">
        <v>800</v>
      </c>
    </row>
    <row r="169" spans="1:16" ht="12">
      <c r="A169" t="s">
        <v>118</v>
      </c>
      <c r="B169" t="s">
        <v>1052</v>
      </c>
      <c r="D169" s="1">
        <v>7</v>
      </c>
      <c r="E169" s="24"/>
      <c r="F169" t="s">
        <v>854</v>
      </c>
      <c r="J169" s="27" t="s">
        <v>800</v>
      </c>
      <c r="K169" s="27" t="s">
        <v>800</v>
      </c>
      <c r="L169" s="27" t="s">
        <v>800</v>
      </c>
      <c r="M169" s="27" t="s">
        <v>800</v>
      </c>
      <c r="N169" s="27" t="s">
        <v>800</v>
      </c>
      <c r="O169" s="27" t="s">
        <v>800</v>
      </c>
      <c r="P169" s="27" t="s">
        <v>800</v>
      </c>
    </row>
    <row r="170" spans="1:16" ht="12">
      <c r="A170" t="s">
        <v>119</v>
      </c>
      <c r="B170" t="s">
        <v>886</v>
      </c>
      <c r="C170" s="1">
        <v>6</v>
      </c>
      <c r="D170" s="1">
        <v>15</v>
      </c>
      <c r="E170" s="24"/>
      <c r="G170" s="27" t="s">
        <v>800</v>
      </c>
      <c r="H170" s="27">
        <v>1.734375</v>
      </c>
      <c r="I170" s="27">
        <v>1.734375</v>
      </c>
      <c r="J170" s="27" t="s">
        <v>800</v>
      </c>
      <c r="K170" s="27">
        <v>1.734375</v>
      </c>
      <c r="L170" s="27">
        <v>1.734375</v>
      </c>
      <c r="M170" s="27" t="s">
        <v>800</v>
      </c>
      <c r="N170" s="27" t="s">
        <v>800</v>
      </c>
      <c r="O170" s="27" t="s">
        <v>800</v>
      </c>
      <c r="P170" s="27" t="s">
        <v>800</v>
      </c>
    </row>
    <row r="171" spans="1:16" ht="12">
      <c r="A171" t="s">
        <v>173</v>
      </c>
      <c r="B171" t="s">
        <v>663</v>
      </c>
      <c r="C171" s="1">
        <v>1</v>
      </c>
      <c r="D171" s="1">
        <v>10</v>
      </c>
      <c r="E171" s="24"/>
      <c r="G171" s="27" t="s">
        <v>800</v>
      </c>
      <c r="H171" s="27">
        <v>1.625</v>
      </c>
      <c r="I171" s="27" t="s">
        <v>800</v>
      </c>
      <c r="J171" s="27" t="s">
        <v>800</v>
      </c>
      <c r="K171" s="27" t="s">
        <v>800</v>
      </c>
      <c r="L171" s="27" t="s">
        <v>800</v>
      </c>
      <c r="M171" s="27" t="s">
        <v>800</v>
      </c>
      <c r="N171" s="27" t="s">
        <v>800</v>
      </c>
      <c r="O171" s="27" t="s">
        <v>800</v>
      </c>
      <c r="P171" s="27" t="s">
        <v>800</v>
      </c>
    </row>
    <row r="172" spans="1:16" ht="12">
      <c r="A172" t="s">
        <v>184</v>
      </c>
      <c r="B172" t="s">
        <v>664</v>
      </c>
      <c r="C172" s="1">
        <v>5</v>
      </c>
      <c r="D172" s="1">
        <v>14</v>
      </c>
      <c r="E172" s="24"/>
      <c r="G172" s="27" t="s">
        <v>800</v>
      </c>
      <c r="H172" s="27" t="s">
        <v>800</v>
      </c>
      <c r="I172" s="27">
        <v>1.46875</v>
      </c>
      <c r="J172" s="27">
        <v>1.46875</v>
      </c>
      <c r="K172" s="27">
        <v>2.9375</v>
      </c>
      <c r="L172" s="27" t="s">
        <v>800</v>
      </c>
      <c r="M172" s="27" t="s">
        <v>800</v>
      </c>
      <c r="N172" s="27" t="s">
        <v>800</v>
      </c>
      <c r="O172" s="27" t="s">
        <v>800</v>
      </c>
      <c r="P172" s="27" t="s">
        <v>800</v>
      </c>
    </row>
    <row r="173" spans="1:16" ht="12">
      <c r="A173" t="s">
        <v>272</v>
      </c>
      <c r="B173" t="s">
        <v>666</v>
      </c>
      <c r="D173" s="1">
        <v>0.5</v>
      </c>
      <c r="E173" s="24"/>
      <c r="G173" s="27" t="s">
        <v>800</v>
      </c>
      <c r="H173" s="27" t="s">
        <v>800</v>
      </c>
      <c r="I173" s="27" t="s">
        <v>800</v>
      </c>
      <c r="J173" s="27" t="s">
        <v>800</v>
      </c>
      <c r="K173" s="27" t="s">
        <v>800</v>
      </c>
      <c r="L173" s="27" t="s">
        <v>800</v>
      </c>
      <c r="M173" s="27" t="s">
        <v>800</v>
      </c>
      <c r="N173" s="27" t="s">
        <v>800</v>
      </c>
      <c r="O173" s="27">
        <v>0.03125</v>
      </c>
      <c r="P173" s="27" t="s">
        <v>800</v>
      </c>
    </row>
    <row r="174" spans="1:16" ht="12">
      <c r="A174" t="s">
        <v>246</v>
      </c>
      <c r="B174" t="s">
        <v>665</v>
      </c>
      <c r="C174" s="1">
        <v>9</v>
      </c>
      <c r="D174" s="1">
        <v>15</v>
      </c>
      <c r="E174" s="24"/>
      <c r="G174" s="27" t="s">
        <v>800</v>
      </c>
      <c r="H174" s="27">
        <v>2.484375</v>
      </c>
      <c r="I174" s="27">
        <v>4.96875</v>
      </c>
      <c r="J174" s="27">
        <v>2.484375</v>
      </c>
      <c r="K174" s="27" t="s">
        <v>800</v>
      </c>
      <c r="L174" s="27" t="s">
        <v>800</v>
      </c>
      <c r="M174" s="27" t="s">
        <v>800</v>
      </c>
      <c r="N174" s="27" t="s">
        <v>800</v>
      </c>
      <c r="O174" s="27" t="s">
        <v>800</v>
      </c>
      <c r="P174" s="27" t="s">
        <v>800</v>
      </c>
    </row>
    <row r="175" spans="1:16" ht="12">
      <c r="A175" t="s">
        <v>86</v>
      </c>
      <c r="B175" t="s">
        <v>885</v>
      </c>
      <c r="C175" s="1">
        <v>3</v>
      </c>
      <c r="D175" s="1">
        <v>12</v>
      </c>
      <c r="E175" s="24"/>
      <c r="G175" s="27" t="s">
        <v>800</v>
      </c>
      <c r="H175" s="27" t="s">
        <v>800</v>
      </c>
      <c r="I175" s="27">
        <v>2.8125</v>
      </c>
      <c r="J175" s="27" t="s">
        <v>800</v>
      </c>
      <c r="K175" s="27" t="s">
        <v>800</v>
      </c>
      <c r="L175" s="27" t="s">
        <v>800</v>
      </c>
      <c r="M175" s="27">
        <v>0.9375</v>
      </c>
      <c r="N175" s="27" t="s">
        <v>800</v>
      </c>
      <c r="O175" s="27" t="s">
        <v>800</v>
      </c>
      <c r="P175" s="27" t="s">
        <v>800</v>
      </c>
    </row>
    <row r="176" spans="1:16" ht="12">
      <c r="A176" t="s">
        <v>681</v>
      </c>
      <c r="B176" t="s">
        <v>682</v>
      </c>
      <c r="C176" s="1">
        <v>1</v>
      </c>
      <c r="D176" s="1">
        <v>6</v>
      </c>
      <c r="E176" s="24"/>
      <c r="F176" t="s">
        <v>913</v>
      </c>
      <c r="N176" s="27" t="s">
        <v>800</v>
      </c>
      <c r="O176" s="27" t="s">
        <v>800</v>
      </c>
      <c r="P176" s="27" t="s">
        <v>800</v>
      </c>
    </row>
    <row r="177" spans="1:16" ht="12">
      <c r="A177" t="s">
        <v>912</v>
      </c>
      <c r="B177" t="s">
        <v>674</v>
      </c>
      <c r="D177" s="1">
        <v>0.1</v>
      </c>
      <c r="E177" s="24"/>
      <c r="F177" t="s">
        <v>858</v>
      </c>
      <c r="J177" s="27" t="s">
        <v>800</v>
      </c>
      <c r="K177" s="27" t="s">
        <v>800</v>
      </c>
      <c r="L177" s="27" t="s">
        <v>800</v>
      </c>
      <c r="M177" s="27" t="s">
        <v>800</v>
      </c>
      <c r="N177" s="27" t="s">
        <v>800</v>
      </c>
      <c r="O177" s="27" t="s">
        <v>800</v>
      </c>
      <c r="P177" s="27" t="s">
        <v>800</v>
      </c>
    </row>
    <row r="178" spans="1:16" ht="12">
      <c r="A178" t="s">
        <v>78</v>
      </c>
      <c r="B178" t="s">
        <v>79</v>
      </c>
      <c r="C178" s="1">
        <v>1</v>
      </c>
      <c r="D178" s="1">
        <v>2</v>
      </c>
      <c r="E178" s="24"/>
      <c r="G178" s="27" t="s">
        <v>800</v>
      </c>
      <c r="H178" s="27" t="s">
        <v>800</v>
      </c>
      <c r="I178" s="27" t="s">
        <v>800</v>
      </c>
      <c r="J178" s="27" t="s">
        <v>800</v>
      </c>
      <c r="K178" s="27">
        <v>1.125</v>
      </c>
      <c r="L178" s="27" t="s">
        <v>800</v>
      </c>
      <c r="M178" s="27" t="s">
        <v>800</v>
      </c>
      <c r="N178" s="27" t="s">
        <v>800</v>
      </c>
      <c r="O178" s="27" t="s">
        <v>800</v>
      </c>
      <c r="P178" s="27" t="s">
        <v>800</v>
      </c>
    </row>
    <row r="179" spans="1:16" ht="12">
      <c r="A179" t="s">
        <v>324</v>
      </c>
      <c r="B179" t="s">
        <v>743</v>
      </c>
      <c r="D179" s="1">
        <v>11</v>
      </c>
      <c r="E179" s="24"/>
      <c r="G179" s="27" t="s">
        <v>800</v>
      </c>
      <c r="H179" s="27" t="s">
        <v>800</v>
      </c>
      <c r="I179" s="27" t="s">
        <v>800</v>
      </c>
      <c r="J179" s="27" t="s">
        <v>800</v>
      </c>
      <c r="K179" s="27" t="s">
        <v>800</v>
      </c>
      <c r="L179" s="27" t="s">
        <v>800</v>
      </c>
      <c r="M179" s="27" t="s">
        <v>800</v>
      </c>
      <c r="N179" s="27">
        <v>0.6875</v>
      </c>
      <c r="O179" s="27" t="s">
        <v>800</v>
      </c>
      <c r="P179" s="27" t="s">
        <v>800</v>
      </c>
    </row>
    <row r="180" spans="1:16" ht="12">
      <c r="A180" t="s">
        <v>203</v>
      </c>
      <c r="B180" t="s">
        <v>204</v>
      </c>
      <c r="D180" s="1">
        <v>1</v>
      </c>
      <c r="E180" s="24"/>
      <c r="F180" t="s">
        <v>871</v>
      </c>
      <c r="I180" s="27" t="s">
        <v>800</v>
      </c>
      <c r="J180" s="27" t="s">
        <v>800</v>
      </c>
      <c r="K180" s="27" t="s">
        <v>800</v>
      </c>
      <c r="L180" s="27" t="s">
        <v>800</v>
      </c>
      <c r="M180" s="27" t="s">
        <v>800</v>
      </c>
      <c r="N180" s="27" t="s">
        <v>800</v>
      </c>
      <c r="O180" s="27" t="s">
        <v>800</v>
      </c>
      <c r="P180" s="27" t="s">
        <v>800</v>
      </c>
    </row>
    <row r="181" spans="1:16" ht="12">
      <c r="A181" t="s">
        <v>112</v>
      </c>
      <c r="B181" t="s">
        <v>113</v>
      </c>
      <c r="C181" s="1">
        <v>4</v>
      </c>
      <c r="D181" s="1">
        <v>5</v>
      </c>
      <c r="E181" s="24"/>
      <c r="G181" s="27" t="s">
        <v>800</v>
      </c>
      <c r="H181" s="27" t="s">
        <v>800</v>
      </c>
      <c r="I181" s="27" t="s">
        <v>800</v>
      </c>
      <c r="J181" s="27">
        <v>1.078125</v>
      </c>
      <c r="K181" s="27">
        <v>1.078125</v>
      </c>
      <c r="L181" s="27">
        <v>2.15625</v>
      </c>
      <c r="M181" s="27" t="s">
        <v>800</v>
      </c>
      <c r="N181" s="27" t="s">
        <v>800</v>
      </c>
      <c r="O181" s="27" t="s">
        <v>800</v>
      </c>
      <c r="P181" s="27" t="s">
        <v>800</v>
      </c>
    </row>
    <row r="182" spans="1:16" ht="12">
      <c r="A182" t="s">
        <v>319</v>
      </c>
      <c r="B182" t="s">
        <v>320</v>
      </c>
      <c r="C182" s="1">
        <v>3</v>
      </c>
      <c r="D182" s="1">
        <v>8</v>
      </c>
      <c r="E182" s="24"/>
      <c r="G182" s="27" t="s">
        <v>800</v>
      </c>
      <c r="H182" s="27" t="s">
        <v>800</v>
      </c>
      <c r="I182" s="27">
        <v>3.5</v>
      </c>
      <c r="J182" s="27" t="s">
        <v>800</v>
      </c>
      <c r="K182" s="27" t="s">
        <v>800</v>
      </c>
      <c r="L182" s="27" t="s">
        <v>800</v>
      </c>
      <c r="M182" s="27" t="s">
        <v>800</v>
      </c>
      <c r="N182" s="27" t="s">
        <v>800</v>
      </c>
      <c r="O182" s="27" t="s">
        <v>800</v>
      </c>
      <c r="P182" s="27" t="s">
        <v>800</v>
      </c>
    </row>
    <row r="183" spans="1:16" ht="12">
      <c r="A183" t="s">
        <v>260</v>
      </c>
      <c r="B183" t="s">
        <v>261</v>
      </c>
      <c r="C183" s="1">
        <v>8</v>
      </c>
      <c r="D183" s="1">
        <v>2</v>
      </c>
      <c r="E183" s="24"/>
      <c r="G183" s="27" t="s">
        <v>800</v>
      </c>
      <c r="H183" s="27" t="s">
        <v>800</v>
      </c>
      <c r="I183" s="27" t="s">
        <v>800</v>
      </c>
      <c r="J183" s="27">
        <v>4.0625</v>
      </c>
      <c r="K183" s="27" t="s">
        <v>800</v>
      </c>
      <c r="L183" s="27">
        <v>2.03125</v>
      </c>
      <c r="M183" s="27" t="s">
        <v>800</v>
      </c>
      <c r="N183" s="27" t="s">
        <v>800</v>
      </c>
      <c r="O183" s="27" t="s">
        <v>800</v>
      </c>
      <c r="P183" s="27" t="s">
        <v>800</v>
      </c>
    </row>
    <row r="184" spans="1:16" ht="12">
      <c r="A184" t="s">
        <v>740</v>
      </c>
      <c r="B184" t="s">
        <v>741</v>
      </c>
      <c r="D184" s="1">
        <v>0.1</v>
      </c>
      <c r="E184" s="24"/>
      <c r="F184" t="s">
        <v>842</v>
      </c>
      <c r="I184" s="27" t="s">
        <v>800</v>
      </c>
      <c r="J184" s="27" t="s">
        <v>800</v>
      </c>
      <c r="K184" s="27" t="s">
        <v>800</v>
      </c>
      <c r="L184" s="27" t="s">
        <v>800</v>
      </c>
      <c r="M184" s="27" t="s">
        <v>800</v>
      </c>
      <c r="N184" s="27" t="s">
        <v>800</v>
      </c>
      <c r="O184" s="27" t="s">
        <v>800</v>
      </c>
      <c r="P184" s="27" t="s">
        <v>800</v>
      </c>
    </row>
    <row r="185" spans="1:16" ht="15" customHeight="1">
      <c r="A185" t="s">
        <v>832</v>
      </c>
      <c r="B185" t="s">
        <v>309</v>
      </c>
      <c r="C185" s="1">
        <v>1</v>
      </c>
      <c r="D185" s="1">
        <v>10</v>
      </c>
      <c r="E185" s="24"/>
      <c r="G185" s="27" t="s">
        <v>800</v>
      </c>
      <c r="H185" s="27" t="s">
        <v>800</v>
      </c>
      <c r="I185" s="27">
        <v>1.21875</v>
      </c>
      <c r="J185" s="27" t="s">
        <v>800</v>
      </c>
      <c r="K185" s="27">
        <v>0.203125</v>
      </c>
      <c r="L185" s="27">
        <v>0.203125</v>
      </c>
      <c r="M185" s="27" t="s">
        <v>800</v>
      </c>
      <c r="N185" s="27" t="s">
        <v>800</v>
      </c>
      <c r="O185" s="27" t="s">
        <v>800</v>
      </c>
      <c r="P185" s="27" t="s">
        <v>800</v>
      </c>
    </row>
    <row r="186" spans="1:16" ht="12">
      <c r="A186" t="s">
        <v>36</v>
      </c>
      <c r="B186" t="s">
        <v>734</v>
      </c>
      <c r="C186" s="1">
        <v>1</v>
      </c>
      <c r="D186" s="1">
        <v>4</v>
      </c>
      <c r="E186" s="24"/>
      <c r="G186" s="27" t="s">
        <v>800</v>
      </c>
      <c r="H186" s="27" t="s">
        <v>800</v>
      </c>
      <c r="I186" s="27" t="s">
        <v>800</v>
      </c>
      <c r="J186" s="27" t="s">
        <v>800</v>
      </c>
      <c r="K186" s="27" t="s">
        <v>800</v>
      </c>
      <c r="L186" s="27" t="s">
        <v>800</v>
      </c>
      <c r="M186" s="27" t="s">
        <v>800</v>
      </c>
      <c r="N186" s="27">
        <v>1.25</v>
      </c>
      <c r="O186" s="27" t="s">
        <v>800</v>
      </c>
      <c r="P186" s="27" t="s">
        <v>800</v>
      </c>
    </row>
    <row r="187" spans="1:16" ht="12">
      <c r="A187" t="s">
        <v>735</v>
      </c>
      <c r="B187" t="s">
        <v>736</v>
      </c>
      <c r="C187" s="1">
        <v>2</v>
      </c>
      <c r="D187" s="1">
        <v>15</v>
      </c>
      <c r="E187" s="24"/>
      <c r="G187" s="27" t="s">
        <v>800</v>
      </c>
      <c r="H187" s="27" t="s">
        <v>800</v>
      </c>
      <c r="I187" s="27">
        <v>1.46875</v>
      </c>
      <c r="J187" s="27" t="s">
        <v>800</v>
      </c>
      <c r="K187" s="27">
        <v>1.46875</v>
      </c>
      <c r="L187" s="27" t="s">
        <v>800</v>
      </c>
      <c r="M187" s="27" t="s">
        <v>800</v>
      </c>
      <c r="N187" s="27" t="s">
        <v>800</v>
      </c>
      <c r="O187" s="27" t="s">
        <v>800</v>
      </c>
      <c r="P187" s="27" t="s">
        <v>800</v>
      </c>
    </row>
    <row r="188" spans="1:16" ht="12">
      <c r="A188" t="s">
        <v>737</v>
      </c>
      <c r="B188" t="s">
        <v>738</v>
      </c>
      <c r="C188" s="1">
        <v>1</v>
      </c>
      <c r="D188" s="1">
        <v>0</v>
      </c>
      <c r="E188" s="24"/>
      <c r="G188" s="27" t="s">
        <v>800</v>
      </c>
      <c r="H188" s="27" t="s">
        <v>800</v>
      </c>
      <c r="I188" s="27">
        <v>1</v>
      </c>
      <c r="J188" s="27" t="s">
        <v>800</v>
      </c>
      <c r="K188" s="27" t="s">
        <v>800</v>
      </c>
      <c r="L188" s="27" t="s">
        <v>800</v>
      </c>
      <c r="M188" s="27" t="s">
        <v>800</v>
      </c>
      <c r="N188" s="27" t="s">
        <v>800</v>
      </c>
      <c r="O188" s="27" t="s">
        <v>800</v>
      </c>
      <c r="P188" s="27" t="s">
        <v>800</v>
      </c>
    </row>
    <row r="189" spans="1:16" ht="12">
      <c r="A189" t="s">
        <v>144</v>
      </c>
      <c r="B189" t="s">
        <v>145</v>
      </c>
      <c r="C189" s="1">
        <v>2</v>
      </c>
      <c r="D189" s="1">
        <v>4</v>
      </c>
      <c r="E189" s="24"/>
      <c r="F189" t="s">
        <v>856</v>
      </c>
      <c r="I189" s="27" t="s">
        <v>800</v>
      </c>
      <c r="J189" s="27" t="s">
        <v>800</v>
      </c>
      <c r="K189" s="27" t="s">
        <v>800</v>
      </c>
      <c r="L189" s="27" t="s">
        <v>800</v>
      </c>
      <c r="M189" s="27">
        <v>0.7425</v>
      </c>
      <c r="N189" s="27">
        <v>0.765</v>
      </c>
      <c r="O189" s="27" t="s">
        <v>800</v>
      </c>
      <c r="P189" s="27" t="s">
        <v>800</v>
      </c>
    </row>
    <row r="190" spans="1:16" ht="12">
      <c r="A190" t="s">
        <v>70</v>
      </c>
      <c r="B190" t="s">
        <v>71</v>
      </c>
      <c r="C190" s="1">
        <v>15</v>
      </c>
      <c r="D190" s="1">
        <v>7</v>
      </c>
      <c r="E190" s="24"/>
      <c r="G190" s="27" t="s">
        <v>800</v>
      </c>
      <c r="H190" s="27" t="s">
        <v>800</v>
      </c>
      <c r="I190" s="27">
        <v>7.71875</v>
      </c>
      <c r="J190" s="27" t="s">
        <v>800</v>
      </c>
      <c r="K190" s="27" t="s">
        <v>800</v>
      </c>
      <c r="L190" s="27">
        <v>1.9296875</v>
      </c>
      <c r="M190" s="27">
        <v>1.9296875</v>
      </c>
      <c r="N190" s="27">
        <v>3.859375</v>
      </c>
      <c r="O190" s="27" t="s">
        <v>800</v>
      </c>
      <c r="P190" s="27" t="s">
        <v>800</v>
      </c>
    </row>
    <row r="191" spans="1:16" ht="12">
      <c r="A191" t="s">
        <v>150</v>
      </c>
      <c r="B191" t="s">
        <v>151</v>
      </c>
      <c r="D191" s="1">
        <v>1</v>
      </c>
      <c r="E191" s="24"/>
      <c r="G191" s="27">
        <v>0.0625</v>
      </c>
      <c r="H191" s="27" t="s">
        <v>800</v>
      </c>
      <c r="I191" s="27" t="s">
        <v>800</v>
      </c>
      <c r="J191" s="27" t="s">
        <v>800</v>
      </c>
      <c r="K191" s="27" t="s">
        <v>800</v>
      </c>
      <c r="L191" s="27" t="s">
        <v>800</v>
      </c>
      <c r="M191" s="27" t="s">
        <v>800</v>
      </c>
      <c r="N191" s="27" t="s">
        <v>800</v>
      </c>
      <c r="O191" s="27" t="s">
        <v>800</v>
      </c>
      <c r="P191" s="27" t="s">
        <v>800</v>
      </c>
    </row>
    <row r="192" spans="1:16" ht="12">
      <c r="A192" t="s">
        <v>126</v>
      </c>
      <c r="B192" t="s">
        <v>127</v>
      </c>
      <c r="D192" s="1">
        <v>3</v>
      </c>
      <c r="E192" s="24"/>
      <c r="F192" t="s">
        <v>855</v>
      </c>
      <c r="L192" s="27" t="s">
        <v>800</v>
      </c>
      <c r="M192" s="27" t="s">
        <v>800</v>
      </c>
      <c r="N192" s="27" t="s">
        <v>800</v>
      </c>
      <c r="O192" s="27" t="s">
        <v>800</v>
      </c>
      <c r="P192" s="27" t="s">
        <v>800</v>
      </c>
    </row>
    <row r="193" spans="1:16" ht="12">
      <c r="A193" t="s">
        <v>114</v>
      </c>
      <c r="B193" t="s">
        <v>115</v>
      </c>
      <c r="C193" s="1">
        <v>6</v>
      </c>
      <c r="D193" s="1">
        <v>7</v>
      </c>
      <c r="E193" s="24"/>
      <c r="G193" s="27" t="s">
        <v>800</v>
      </c>
      <c r="H193" s="27" t="s">
        <v>800</v>
      </c>
      <c r="I193" s="27">
        <v>1.609375</v>
      </c>
      <c r="J193" s="27" t="s">
        <v>800</v>
      </c>
      <c r="K193" s="27" t="s">
        <v>800</v>
      </c>
      <c r="L193" s="27">
        <v>1.609375</v>
      </c>
      <c r="M193" s="27">
        <v>1.609375</v>
      </c>
      <c r="N193" s="27" t="s">
        <v>800</v>
      </c>
      <c r="O193" s="27" t="s">
        <v>800</v>
      </c>
      <c r="P193" s="27" t="s">
        <v>800</v>
      </c>
    </row>
    <row r="194" ht="12">
      <c r="E194" s="24"/>
    </row>
    <row r="195" spans="2:16" ht="12">
      <c r="B195" t="s">
        <v>744</v>
      </c>
      <c r="C195" s="1">
        <v>1</v>
      </c>
      <c r="D195" s="1">
        <v>10</v>
      </c>
      <c r="E195" s="24"/>
      <c r="G195" s="27" t="s">
        <v>800</v>
      </c>
      <c r="H195" s="27" t="s">
        <v>800</v>
      </c>
      <c r="I195" s="27" t="s">
        <v>800</v>
      </c>
      <c r="J195" s="27" t="s">
        <v>800</v>
      </c>
      <c r="K195" s="27">
        <v>1.625</v>
      </c>
      <c r="L195" s="27" t="s">
        <v>800</v>
      </c>
      <c r="M195" s="27" t="s">
        <v>800</v>
      </c>
      <c r="N195" s="27" t="s">
        <v>800</v>
      </c>
      <c r="O195" s="27" t="s">
        <v>800</v>
      </c>
      <c r="P195" s="27" t="s">
        <v>800</v>
      </c>
    </row>
    <row r="196" spans="2:16" ht="12">
      <c r="B196" t="s">
        <v>745</v>
      </c>
      <c r="D196" s="1">
        <v>2</v>
      </c>
      <c r="E196" s="24"/>
      <c r="G196" s="27" t="s">
        <v>800</v>
      </c>
      <c r="H196" s="27" t="s">
        <v>800</v>
      </c>
      <c r="I196" s="27" t="s">
        <v>800</v>
      </c>
      <c r="J196" s="27" t="s">
        <v>800</v>
      </c>
      <c r="K196" s="27" t="s">
        <v>800</v>
      </c>
      <c r="L196" s="27" t="s">
        <v>800</v>
      </c>
      <c r="M196" s="27" t="s">
        <v>800</v>
      </c>
      <c r="N196" s="27">
        <v>0.125</v>
      </c>
      <c r="O196" s="27" t="s">
        <v>800</v>
      </c>
      <c r="P196" s="27" t="s">
        <v>800</v>
      </c>
    </row>
    <row r="197" ht="18" customHeight="1">
      <c r="E197" s="23"/>
    </row>
    <row r="198" spans="3:16" ht="12">
      <c r="C198" s="1">
        <v>447</v>
      </c>
      <c r="D198" s="1">
        <v>1001</v>
      </c>
      <c r="G198" s="27">
        <v>7.5953125</v>
      </c>
      <c r="H198" s="27">
        <v>23.216875</v>
      </c>
      <c r="I198" s="27">
        <v>175.039375</v>
      </c>
      <c r="J198" s="27">
        <v>33.6578125</v>
      </c>
      <c r="K198" s="27">
        <v>93.484375</v>
      </c>
      <c r="L198" s="27">
        <v>45.8934375</v>
      </c>
      <c r="M198" s="27">
        <v>33.610625</v>
      </c>
      <c r="N198" s="27">
        <v>17.991875</v>
      </c>
      <c r="O198" s="27">
        <v>1.36875</v>
      </c>
      <c r="P198" s="27">
        <v>38.234375</v>
      </c>
    </row>
    <row r="200" spans="2:4" ht="12">
      <c r="B200" s="8" t="s">
        <v>329</v>
      </c>
      <c r="D200" s="21">
        <v>509.5625</v>
      </c>
    </row>
    <row r="202" spans="2:4" ht="12">
      <c r="B202" s="8" t="s">
        <v>785</v>
      </c>
      <c r="C202" s="21"/>
      <c r="D202" s="21">
        <v>190</v>
      </c>
    </row>
    <row r="204" spans="1:6" ht="13.5" customHeight="1">
      <c r="A204" t="s">
        <v>373</v>
      </c>
      <c r="C204" s="1">
        <v>34.97</v>
      </c>
      <c r="F204" t="s">
        <v>746</v>
      </c>
    </row>
    <row r="205" spans="1:6" ht="13.5" customHeight="1">
      <c r="A205" t="s">
        <v>374</v>
      </c>
      <c r="C205" s="1">
        <v>34.97</v>
      </c>
      <c r="F205" t="s">
        <v>747</v>
      </c>
    </row>
    <row r="206" spans="1:6" ht="13.5" customHeight="1">
      <c r="A206" t="s">
        <v>748</v>
      </c>
      <c r="C206" s="1">
        <v>34.97</v>
      </c>
      <c r="F206" t="s">
        <v>749</v>
      </c>
    </row>
    <row r="207" spans="1:3" ht="13.5" customHeight="1">
      <c r="A207" t="s">
        <v>750</v>
      </c>
      <c r="C207" s="1">
        <v>34.97</v>
      </c>
    </row>
    <row r="208" spans="1:6" ht="13.5" customHeight="1">
      <c r="A208" t="s">
        <v>779</v>
      </c>
      <c r="C208" s="1">
        <v>33.66</v>
      </c>
      <c r="F208" t="s">
        <v>440</v>
      </c>
    </row>
    <row r="209" ht="13.5" customHeight="1">
      <c r="C209" s="21">
        <f>SUM(C204:C208)</f>
        <v>173.54</v>
      </c>
    </row>
    <row r="210" ht="13.5" customHeight="1"/>
    <row r="211" spans="1:6" ht="13.5" customHeight="1">
      <c r="A211" t="s">
        <v>449</v>
      </c>
      <c r="C211" s="21">
        <v>7.6</v>
      </c>
      <c r="F211" t="s">
        <v>751</v>
      </c>
    </row>
    <row r="212" ht="13.5" customHeight="1"/>
    <row r="213" spans="1:10" ht="13.5" customHeight="1">
      <c r="A213" t="s">
        <v>752</v>
      </c>
      <c r="C213" s="1">
        <v>54.37</v>
      </c>
      <c r="F213" t="s">
        <v>780</v>
      </c>
      <c r="J213" s="30" t="s">
        <v>753</v>
      </c>
    </row>
    <row r="214" spans="1:3" ht="13.5" customHeight="1">
      <c r="A214" t="s">
        <v>504</v>
      </c>
      <c r="C214" s="1">
        <v>31.15</v>
      </c>
    </row>
    <row r="215" spans="1:6" ht="13.5" customHeight="1">
      <c r="A215" t="s">
        <v>754</v>
      </c>
      <c r="C215" s="1">
        <v>69.38</v>
      </c>
      <c r="F215" t="s">
        <v>755</v>
      </c>
    </row>
    <row r="216" spans="1:6" ht="13.5" customHeight="1">
      <c r="A216" t="s">
        <v>756</v>
      </c>
      <c r="C216" s="1">
        <v>22.93</v>
      </c>
      <c r="F216" t="s">
        <v>757</v>
      </c>
    </row>
    <row r="217" spans="1:6" ht="13.5" customHeight="1">
      <c r="A217" t="s">
        <v>758</v>
      </c>
      <c r="C217" s="1">
        <v>22.93</v>
      </c>
      <c r="F217" t="s">
        <v>759</v>
      </c>
    </row>
    <row r="218" spans="3:6" ht="13.5" customHeight="1">
      <c r="C218" s="21">
        <f>SUM(C213:C217)</f>
        <v>200.76</v>
      </c>
      <c r="F218" t="s">
        <v>760</v>
      </c>
    </row>
    <row r="219" ht="13.5" customHeight="1"/>
    <row r="220" spans="1:9" ht="13.5" customHeight="1">
      <c r="A220" t="s">
        <v>761</v>
      </c>
      <c r="C220" s="21">
        <v>33.61</v>
      </c>
      <c r="F220" t="s">
        <v>762</v>
      </c>
      <c r="I220" s="30" t="s">
        <v>835</v>
      </c>
    </row>
    <row r="221" spans="6:9" ht="13.5" customHeight="1">
      <c r="F221" t="s">
        <v>763</v>
      </c>
      <c r="I221" s="30" t="s">
        <v>881</v>
      </c>
    </row>
    <row r="222" ht="13.5" customHeight="1"/>
    <row r="223" spans="1:9" ht="13.5" customHeight="1">
      <c r="A223" t="s">
        <v>764</v>
      </c>
      <c r="C223" s="1">
        <v>10.37</v>
      </c>
      <c r="F223" t="s">
        <v>765</v>
      </c>
      <c r="I223" s="30" t="s">
        <v>766</v>
      </c>
    </row>
    <row r="224" spans="1:7" ht="13.5" customHeight="1">
      <c r="A224" t="s">
        <v>829</v>
      </c>
      <c r="C224" s="1">
        <v>9</v>
      </c>
      <c r="F224" t="s">
        <v>767</v>
      </c>
      <c r="G224" s="30" t="s">
        <v>833</v>
      </c>
    </row>
    <row r="225" ht="13.5" customHeight="1">
      <c r="C225" s="21">
        <f>SUM(C223:C224)</f>
        <v>19.369999999999997</v>
      </c>
    </row>
    <row r="226" spans="6:8" ht="13.5" customHeight="1">
      <c r="F226" t="s">
        <v>768</v>
      </c>
      <c r="H226" s="30" t="s">
        <v>836</v>
      </c>
    </row>
    <row r="227" spans="1:8" ht="13.5" customHeight="1">
      <c r="A227" t="s">
        <v>389</v>
      </c>
      <c r="C227" s="1">
        <f>C225+C220+C218+C211+C209</f>
        <v>434.88</v>
      </c>
      <c r="F227" t="s">
        <v>769</v>
      </c>
      <c r="H227" s="30" t="s">
        <v>770</v>
      </c>
    </row>
    <row r="228" spans="6:8" ht="13.5" customHeight="1">
      <c r="F228" t="s">
        <v>771</v>
      </c>
      <c r="H228" s="30" t="s">
        <v>772</v>
      </c>
    </row>
    <row r="229" spans="1:8" ht="13.5" customHeight="1">
      <c r="A229" t="s">
        <v>446</v>
      </c>
      <c r="C229" s="1">
        <v>15.54</v>
      </c>
      <c r="F229" t="s">
        <v>834</v>
      </c>
      <c r="H229" s="30" t="s">
        <v>773</v>
      </c>
    </row>
    <row r="230" spans="6:8" ht="13.5" customHeight="1">
      <c r="F230" t="s">
        <v>774</v>
      </c>
      <c r="H230" s="30" t="s">
        <v>775</v>
      </c>
    </row>
    <row r="231" spans="1:8" ht="13.5" customHeight="1">
      <c r="A231" t="s">
        <v>837</v>
      </c>
      <c r="C231" s="1">
        <v>59</v>
      </c>
      <c r="F231" t="s">
        <v>776</v>
      </c>
      <c r="H231" s="30"/>
    </row>
    <row r="232" spans="6:9" ht="13.5" customHeight="1">
      <c r="F232" t="s">
        <v>777</v>
      </c>
      <c r="I232" s="30" t="s">
        <v>778</v>
      </c>
    </row>
    <row r="233" spans="1:3" ht="13.5" customHeight="1">
      <c r="A233" s="8" t="s">
        <v>447</v>
      </c>
      <c r="C233" s="21">
        <f>C231+C229+C227</f>
        <v>509.41999999999996</v>
      </c>
    </row>
  </sheetData>
  <sheetProtection/>
  <printOptions gridLines="1"/>
  <pageMargins left="0.25" right="0.25" top="0.58" bottom="0.57" header="0.25" footer="0.25"/>
  <pageSetup horizontalDpi="600" verticalDpi="600" orientation="landscape"/>
  <headerFooter alignWithMargins="0">
    <oddHeader>&amp;C&amp;"Arial,Bold"&amp;12Over Seed 2008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ISMS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Hartman</dc:creator>
  <cp:keywords/>
  <dc:description/>
  <cp:lastModifiedBy>Al and Mary Meier</cp:lastModifiedBy>
  <cp:lastPrinted>2011-02-17T22:35:26Z</cp:lastPrinted>
  <dcterms:created xsi:type="dcterms:W3CDTF">2009-04-01T00:53:44Z</dcterms:created>
  <dcterms:modified xsi:type="dcterms:W3CDTF">2015-11-21T22:34:25Z</dcterms:modified>
  <cp:category/>
  <cp:version/>
  <cp:contentType/>
  <cp:contentStatus/>
</cp:coreProperties>
</file>